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51" i="1"/>
  <c r="E43"/>
  <c r="E23"/>
  <c r="E23" i="3"/>
  <c r="E22" s="1"/>
  <c r="D20"/>
  <c r="D19" s="1"/>
  <c r="D22"/>
  <c r="D138" i="2"/>
  <c r="D39" i="1"/>
  <c r="D40"/>
  <c r="D41"/>
  <c r="D49"/>
  <c r="D50"/>
  <c r="D46"/>
  <c r="D47"/>
  <c r="D45"/>
  <c r="E60"/>
  <c r="E61"/>
  <c r="E62"/>
  <c r="D62"/>
  <c r="D61" s="1"/>
  <c r="E58"/>
  <c r="E57" s="1"/>
  <c r="E56" s="1"/>
  <c r="D58"/>
  <c r="D57" s="1"/>
  <c r="E54"/>
  <c r="E53" s="1"/>
  <c r="D53"/>
  <c r="D52" s="1"/>
  <c r="E50"/>
  <c r="E49" s="1"/>
  <c r="F49" s="1"/>
  <c r="E47"/>
  <c r="E46" s="1"/>
  <c r="F46" s="1"/>
  <c r="E42"/>
  <c r="E41" s="1"/>
  <c r="E37"/>
  <c r="E36" s="1"/>
  <c r="E31"/>
  <c r="E29"/>
  <c r="E25"/>
  <c r="E24" s="1"/>
  <c r="D24"/>
  <c r="D23" s="1"/>
  <c r="F25"/>
  <c r="F26"/>
  <c r="F27"/>
  <c r="F28"/>
  <c r="F29"/>
  <c r="F30"/>
  <c r="F31"/>
  <c r="F32"/>
  <c r="F33"/>
  <c r="F34"/>
  <c r="F37"/>
  <c r="F38"/>
  <c r="F42"/>
  <c r="F43"/>
  <c r="F44"/>
  <c r="F47"/>
  <c r="F48"/>
  <c r="F51"/>
  <c r="F54"/>
  <c r="F55"/>
  <c r="F58"/>
  <c r="F59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50" i="1" l="1"/>
  <c r="E45"/>
  <c r="F45" s="1"/>
  <c r="D18" i="3"/>
  <c r="D12" s="1"/>
  <c r="D60" i="1"/>
  <c r="F60" s="1"/>
  <c r="F61"/>
  <c r="F57"/>
  <c r="D56"/>
  <c r="F56" s="1"/>
  <c r="E52"/>
  <c r="F53"/>
  <c r="F52"/>
  <c r="E40"/>
  <c r="F41"/>
  <c r="F23"/>
  <c r="D22"/>
  <c r="F36"/>
  <c r="E35"/>
  <c r="F35" s="1"/>
  <c r="F24"/>
  <c r="F40" l="1"/>
  <c r="E39"/>
  <c r="F22"/>
  <c r="D21"/>
  <c r="E21" l="1"/>
  <c r="E19" s="1"/>
  <c r="F39"/>
  <c r="F21"/>
  <c r="F19" l="1"/>
  <c r="E138" i="2"/>
  <c r="E21" i="3"/>
  <c r="E20" s="1"/>
  <c r="E19" s="1"/>
  <c r="E18" l="1"/>
  <c r="E12" s="1"/>
  <c r="F19"/>
  <c r="F18" s="1"/>
</calcChain>
</file>

<file path=xl/sharedStrings.xml><?xml version="1.0" encoding="utf-8"?>
<sst xmlns="http://schemas.openxmlformats.org/spreadsheetml/2006/main" count="679" uniqueCount="382">
  <si>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</si>
  <si>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</si>
  <si>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</si>
  <si>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</si>
  <si>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</si>
  <si>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</si>
  <si>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</si>
  <si>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</si>
  <si>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</si>
  <si>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</si>
  <si>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</si>
  <si>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</si>
  <si>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</si>
  <si>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</si>
  <si>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</si>
  <si>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</si>
  <si>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</si>
  <si>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</si>
  <si>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</si>
  <si>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</si>
  <si>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</si>
  <si>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</si>
  <si>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</si>
  <si>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</si>
  <si>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</si>
  <si>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</si>
  <si>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</si>
  <si>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</si>
  <si>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</si>
  <si>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</si>
  <si>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</si>
  <si>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</si>
  <si>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</si>
  <si>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</si>
  <si>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</si>
  <si>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</si>
  <si>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</si>
  <si>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</si>
  <si>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</si>
  <si>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</si>
  <si>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</si>
  <si>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</si>
  <si>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</si>
  <si>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</si>
  <si>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</si>
  <si>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</si>
  <si>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</si>
  <si>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</si>
  <si>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</si>
  <si>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</si>
  <si>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</si>
  <si>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</si>
  <si>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</si>
  <si>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</si>
  <si>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</si>
  <si>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</si>
  <si>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</si>
  <si>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</si>
  <si>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</si>
  <si>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</si>
  <si>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</si>
  <si>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</si>
  <si>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</si>
  <si>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</si>
  <si>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</si>
  <si>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</si>
  <si>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</si>
  <si>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</si>
  <si>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</si>
  <si>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</si>
  <si>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</si>
  <si>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</si>
  <si>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</si>
  <si>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</si>
  <si>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</si>
  <si>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</si>
  <si>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</si>
  <si>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</si>
  <si>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</si>
  <si>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</si>
  <si>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</si>
  <si>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</si>
  <si>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</si>
  <si>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</si>
  <si>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</si>
  <si>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</si>
  <si>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</si>
  <si>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</si>
  <si>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</si>
  <si>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</si>
  <si>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</si>
  <si>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</si>
  <si>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</si>
  <si>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</si>
  <si>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</si>
  <si>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</si>
  <si>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</si>
  <si>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</si>
  <si>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</si>
  <si>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</si>
  <si>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</si>
  <si>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</si>
  <si>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</si>
  <si>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</si>
  <si>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</si>
  <si>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</si>
  <si>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</si>
  <si>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</si>
  <si>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</si>
  <si>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</si>
  <si>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</si>
  <si>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</si>
  <si>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</si>
  <si>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</si>
  <si>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</si>
  <si>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</si>
  <si>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</si>
  <si>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</si>
  <si>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</si>
  <si>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</si>
  <si>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</si>
  <si>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</si>
  <si>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</si>
  <si>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</si>
  <si>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</si>
  <si>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</si>
  <si>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</si>
  <si>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</si>
  <si>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</si>
  <si>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</si>
  <si>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</si>
  <si>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</si>
  <si>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</si>
  <si>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</si>
  <si>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</si>
  <si>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</si>
  <si>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</si>
  <si>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</si>
  <si>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</si>
  <si>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</si>
  <si>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</si>
  <si>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</si>
  <si>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</si>
  <si>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</si>
  <si>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</si>
  <si>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</si>
  <si>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</si>
  <si>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</si>
  <si>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</si>
  <si>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</si>
  <si>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</si>
  <si>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</si>
  <si>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</si>
  <si>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</si>
  <si>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</si>
  <si>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</si>
  <si>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</si>
  <si>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</si>
  <si>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</si>
  <si>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</si>
  <si>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</si>
  <si>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</si>
  <si>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</si>
  <si>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</si>
  <si>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</si>
  <si>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</si>
  <si>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</si>
  <si>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</si>
  <si>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</si>
  <si>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</si>
  <si>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</si>
  <si>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</si>
  <si>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</si>
  <si>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</si>
  <si>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</si>
  <si>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</si>
  <si>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</si>
  <si>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</si>
  <si>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</si>
  <si>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</si>
  <si>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</si>
  <si>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</si>
  <si>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</si>
  <si>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</si>
  <si>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</si>
  <si>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</si>
  <si>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</si>
  <si>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</si>
  <si>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</si>
  <si>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</si>
  <si>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</si>
  <si>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</si>
  <si>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</si>
  <si>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</si>
  <si>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</si>
  <si>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</si>
  <si>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</si>
  <si>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</si>
  <si>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</si>
  <si>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</si>
  <si>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</si>
  <si>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</si>
  <si>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</si>
  <si>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Мероприятия,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</si>
  <si>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</si>
  <si>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</si>
  <si>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</si>
  <si>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</si>
  <si>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</si>
  <si>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</si>
  <si>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</si>
  <si>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</si>
  <si>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</si>
  <si>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</si>
  <si>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</si>
  <si>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</si>
  <si>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</si>
  <si>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</si>
  <si>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</si>
  <si>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</si>
  <si>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</si>
  <si>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</si>
  <si>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</si>
  <si>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</si>
  <si>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</si>
  <si>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</si>
  <si>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</si>
  <si>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</si>
  <si>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</si>
  <si>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</si>
  <si>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</si>
  <si>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</si>
  <si>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</si>
  <si>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</si>
  <si>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</si>
  <si>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</si>
  <si>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</si>
  <si>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</si>
  <si>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</si>
  <si>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</si>
  <si>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</si>
  <si>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</si>
  <si>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</si>
  <si>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</si>
  <si>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</si>
  <si>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</si>
  <si>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</si>
  <si>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</si>
  <si>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</si>
  <si>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</si>
  <si>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</si>
  <si>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</si>
  <si>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</si>
  <si>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</si>
  <si>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</si>
  <si>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</si>
  <si>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</si>
  <si>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</si>
  <si>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</si>
  <si>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</si>
  <si>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</si>
  <si>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</si>
  <si>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</si>
  <si>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</si>
  <si>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</si>
  <si>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</si>
  <si>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</si>
  <si>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</si>
  <si>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</si>
  <si>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</si>
  <si>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</si>
  <si>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</si>
  <si>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</si>
  <si>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</si>
  <si>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</si>
  <si>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</si>
  <si>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</si>
  <si>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</si>
  <si>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</si>
  <si>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</si>
  <si>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</si>
  <si>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</si>
  <si>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</si>
  <si>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</si>
  <si>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</si>
  <si>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</si>
  <si>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</si>
  <si>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</si>
  <si>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</si>
  <si>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</si>
  <si>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</si>
  <si>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</si>
  <si>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</si>
  <si>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</si>
  <si>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</si>
  <si>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</si>
  <si>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</si>
  <si>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</si>
  <si>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</si>
  <si>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</si>
  <si>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</si>
  <si>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</si>
  <si>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</si>
  <si>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</si>
  <si>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</si>
  <si>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</si>
  <si>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</si>
  <si>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</si>
  <si>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</si>
  <si>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расходов на повышение заработной платы работникам муниципальных учреждений культуры в рамках подпрограммы «Развитие культуры» муниципальной программы Саркеловского сельского поселения «Развитие культуры»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</si>
  <si>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</si>
  <si>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</si>
  <si>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</si>
  <si>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</si>
  <si>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</si>
  <si>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</si>
  <si>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Саркеловского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</si>
  <si>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</si>
  <si>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</si>
  <si>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</si>
  <si>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</si>
  <si>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</si>
  <si>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</si>
  <si>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</si>
  <si>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</si>
  <si>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</si>
  <si>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</si>
  <si>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</si>
  <si>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</si>
  <si>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</si>
  <si>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</si>
  <si>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</si>
  <si>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</si>
  <si>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</si>
  <si>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</si>
  <si>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</si>
  <si>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</si>
  <si>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</si>
  <si>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</si>
  <si>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</si>
  <si>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</si>
  <si>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</si>
  <si>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</si>
  <si>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</si>
  <si>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</si>
  <si>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</si>
  <si>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</si>
  <si>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</si>
  <si>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</si>
  <si>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</si>
  <si>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</si>
  <si>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</si>
  <si>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</si>
  <si>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</si>
  <si>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</si>
  <si>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</si>
  <si>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</si>
  <si>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</si>
  <si>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</si>
  <si>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</si>
  <si>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</si>
  <si>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</si>
  <si>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</si>
  <si>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</si>
  <si>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</si>
  <si>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</si>
  <si>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</si>
  <si>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</si>
  <si>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</si>
  <si>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</si>
  <si>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</si>
  <si>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</si>
  <si>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</si>
  <si>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</si>
  <si>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</si>
  <si>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</si>
  <si>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</si>
  <si>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</si>
  <si>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</si>
  <si>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</si>
  <si>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182 10102010010000110</t>
  </si>
  <si>
    <t>182 10601030100000110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</si>
</sst>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right"/>
    </xf>
    <xf numFmtId="49" fontId="3" fillId="2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25" xfId="0" applyNumberFormat="1" applyFont="1" applyFill="1" applyBorder="1" applyAlignment="1" applyProtection="1">
      <alignment horizontal="right"/>
    </xf>
    <xf numFmtId="4" fontId="2" fillId="2" borderId="29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34" xfId="0" applyNumberFormat="1" applyFont="1" applyFill="1" applyBorder="1" applyAlignment="1" applyProtection="1">
      <alignment horizontal="center" vertical="center"/>
    </xf>
    <xf numFmtId="0" fontId="5" fillId="2" borderId="0" xfId="0" applyFont="1" applyFill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topLeftCell="A28" workbookViewId="0">
      <selection activeCell="E52" sqref="E5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style="104" customWidth="1"/>
    <col min="5" max="5" width="18.7109375" style="104" customWidth="1"/>
    <col min="6" max="6" width="18.7109375" customWidth="1"/>
    <col min="7" max="7" width="10.140625" bestFit="1" customWidth="1"/>
  </cols>
  <sheetData>
    <row r="1" spans="1:6" ht="15">
      <c r="A1" s="117"/>
      <c r="B1" s="117"/>
      <c r="C1" s="117"/>
      <c r="D1" s="117"/>
      <c r="E1" s="90"/>
      <c r="F1" s="2"/>
    </row>
    <row r="2" spans="1:6" ht="16.899999999999999" customHeight="1">
      <c r="A2" s="117" t="s">
        <v>0</v>
      </c>
      <c r="B2" s="117"/>
      <c r="C2" s="117"/>
      <c r="D2" s="117"/>
      <c r="E2" s="91"/>
      <c r="F2" s="3" t="s">
        <v>1</v>
      </c>
    </row>
    <row r="3" spans="1:6">
      <c r="A3" s="4"/>
      <c r="B3" s="4"/>
      <c r="C3" s="4"/>
      <c r="D3" s="92"/>
      <c r="E3" s="93" t="s">
        <v>2</v>
      </c>
      <c r="F3" s="5" t="s">
        <v>3</v>
      </c>
    </row>
    <row r="4" spans="1:6">
      <c r="A4" s="118" t="s">
        <v>12</v>
      </c>
      <c r="B4" s="118"/>
      <c r="C4" s="118"/>
      <c r="D4" s="118"/>
      <c r="E4" s="91" t="s">
        <v>4</v>
      </c>
      <c r="F4" s="6" t="s">
        <v>13</v>
      </c>
    </row>
    <row r="5" spans="1:6">
      <c r="A5" s="7"/>
      <c r="B5" s="7"/>
      <c r="C5" s="7"/>
      <c r="D5" s="94"/>
      <c r="E5" s="91" t="s">
        <v>5</v>
      </c>
      <c r="F5" s="8" t="s">
        <v>18</v>
      </c>
    </row>
    <row r="6" spans="1:6">
      <c r="A6" s="9" t="s">
        <v>6</v>
      </c>
      <c r="B6" s="119" t="s">
        <v>14</v>
      </c>
      <c r="C6" s="120"/>
      <c r="D6" s="120"/>
      <c r="E6" s="91" t="s">
        <v>7</v>
      </c>
      <c r="F6" s="8" t="s">
        <v>19</v>
      </c>
    </row>
    <row r="7" spans="1:6">
      <c r="A7" s="9" t="s">
        <v>8</v>
      </c>
      <c r="B7" s="121" t="s">
        <v>15</v>
      </c>
      <c r="C7" s="121"/>
      <c r="D7" s="121"/>
      <c r="E7" s="91" t="s">
        <v>9</v>
      </c>
      <c r="F7" s="10" t="s">
        <v>20</v>
      </c>
    </row>
    <row r="8" spans="1:6">
      <c r="A8" s="9" t="s">
        <v>16</v>
      </c>
      <c r="B8" s="9"/>
      <c r="C8" s="9"/>
      <c r="D8" s="95"/>
      <c r="E8" s="91"/>
      <c r="F8" s="12"/>
    </row>
    <row r="9" spans="1:6">
      <c r="A9" s="9" t="s">
        <v>17</v>
      </c>
      <c r="B9" s="9"/>
      <c r="C9" s="13"/>
      <c r="D9" s="95"/>
      <c r="E9" s="91" t="s">
        <v>10</v>
      </c>
      <c r="F9" s="14" t="s">
        <v>11</v>
      </c>
    </row>
    <row r="10" spans="1:6" ht="20.25" customHeight="1">
      <c r="A10" s="117" t="s">
        <v>21</v>
      </c>
      <c r="B10" s="117"/>
      <c r="C10" s="117"/>
      <c r="D10" s="117"/>
      <c r="E10" s="96"/>
      <c r="F10" s="15"/>
    </row>
    <row r="11" spans="1:6" ht="4.1500000000000004" customHeight="1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3.6" customHeight="1">
      <c r="A12" s="112"/>
      <c r="B12" s="106"/>
      <c r="C12" s="106"/>
      <c r="D12" s="109"/>
      <c r="E12" s="109"/>
      <c r="F12" s="115"/>
    </row>
    <row r="13" spans="1:6" ht="3" customHeight="1">
      <c r="A13" s="112"/>
      <c r="B13" s="106"/>
      <c r="C13" s="106"/>
      <c r="D13" s="109"/>
      <c r="E13" s="109"/>
      <c r="F13" s="115"/>
    </row>
    <row r="14" spans="1:6" ht="3" customHeight="1">
      <c r="A14" s="112"/>
      <c r="B14" s="106"/>
      <c r="C14" s="106"/>
      <c r="D14" s="109"/>
      <c r="E14" s="109"/>
      <c r="F14" s="115"/>
    </row>
    <row r="15" spans="1:6" ht="3" customHeight="1">
      <c r="A15" s="112"/>
      <c r="B15" s="106"/>
      <c r="C15" s="106"/>
      <c r="D15" s="109"/>
      <c r="E15" s="109"/>
      <c r="F15" s="115"/>
    </row>
    <row r="16" spans="1:6" ht="3" customHeight="1">
      <c r="A16" s="112"/>
      <c r="B16" s="106"/>
      <c r="C16" s="106"/>
      <c r="D16" s="109"/>
      <c r="E16" s="109"/>
      <c r="F16" s="115"/>
    </row>
    <row r="17" spans="1:7" ht="23.45" customHeight="1">
      <c r="A17" s="113"/>
      <c r="B17" s="107"/>
      <c r="C17" s="107"/>
      <c r="D17" s="110"/>
      <c r="E17" s="110"/>
      <c r="F17" s="116"/>
    </row>
    <row r="18" spans="1:7" ht="12.6" customHeight="1">
      <c r="A18" s="16">
        <v>1</v>
      </c>
      <c r="B18" s="17">
        <v>2</v>
      </c>
      <c r="C18" s="18">
        <v>3</v>
      </c>
      <c r="D18" s="97" t="s">
        <v>28</v>
      </c>
      <c r="E18" s="98" t="s">
        <v>29</v>
      </c>
      <c r="F18" s="20" t="s">
        <v>30</v>
      </c>
    </row>
    <row r="19" spans="1:7">
      <c r="A19" s="21" t="s">
        <v>31</v>
      </c>
      <c r="B19" s="22" t="s">
        <v>32</v>
      </c>
      <c r="C19" s="23" t="s">
        <v>33</v>
      </c>
      <c r="D19" s="99">
        <v>8938200</v>
      </c>
      <c r="E19" s="100">
        <f>E21+E65</f>
        <v>8929115</v>
      </c>
      <c r="F19" s="24">
        <f>IF(OR(D19="-",IF(E19="-",0,E19)&gt;=IF(D19="-",0,D19)),"-",IF(D19="-",0,D19)-IF(E19="-",0,E19))</f>
        <v>9085</v>
      </c>
    </row>
    <row r="20" spans="1:7">
      <c r="A20" s="25" t="s">
        <v>34</v>
      </c>
      <c r="B20" s="26"/>
      <c r="C20" s="27"/>
      <c r="D20" s="101"/>
      <c r="E20" s="101"/>
      <c r="F20" s="28"/>
    </row>
    <row r="21" spans="1:7">
      <c r="A21" s="29" t="s">
        <v>35</v>
      </c>
      <c r="B21" s="30" t="s">
        <v>32</v>
      </c>
      <c r="C21" s="31" t="s">
        <v>36</v>
      </c>
      <c r="D21" s="102">
        <f>D22+D39+D52+D56+D60</f>
        <v>1380200</v>
      </c>
      <c r="E21" s="102">
        <f>E22+E35+E39+E52+E56+E60</f>
        <v>1371115</v>
      </c>
      <c r="F21" s="32">
        <f t="shared" ref="F21:F51" si="0">IF(OR(D21="-",IF(E21="-",0,E21)&gt;=IF(D21="-",0,D21)),"-",IF(D21="-",0,D21)-IF(E21="-",0,E21))</f>
        <v>9085</v>
      </c>
    </row>
    <row r="22" spans="1:7">
      <c r="A22" s="29" t="s">
        <v>37</v>
      </c>
      <c r="B22" s="30" t="s">
        <v>32</v>
      </c>
      <c r="C22" s="31" t="s">
        <v>38</v>
      </c>
      <c r="D22" s="102">
        <f>D23</f>
        <v>273400</v>
      </c>
      <c r="E22" s="102">
        <v>259847.24</v>
      </c>
      <c r="F22" s="32">
        <f t="shared" si="0"/>
        <v>13552.760000000009</v>
      </c>
    </row>
    <row r="23" spans="1:7">
      <c r="A23" s="29" t="s">
        <v>39</v>
      </c>
      <c r="B23" s="30" t="s">
        <v>32</v>
      </c>
      <c r="C23" s="31" t="s">
        <v>40</v>
      </c>
      <c r="D23" s="102">
        <f>FIO</f>
        <v>273400</v>
      </c>
      <c r="E23" s="102">
        <f>E24</f>
        <v>258984.69999999998</v>
      </c>
      <c r="F23" s="32">
        <f t="shared" si="0"/>
        <v>14415.300000000017</v>
      </c>
      <c r="G23" s="89"/>
    </row>
    <row r="24" spans="1:7" ht="67.5">
      <c r="A24" s="29" t="s">
        <v>41</v>
      </c>
      <c r="B24" s="30" t="s">
        <v>32</v>
      </c>
      <c r="C24" s="31" t="s">
        <v>42</v>
      </c>
      <c r="D24" s="102">
        <f>D25</f>
        <v>273400</v>
      </c>
      <c r="E24" s="102">
        <f>E25</f>
        <v>258984.69999999998</v>
      </c>
      <c r="F24" s="32">
        <f t="shared" si="0"/>
        <v>14415.300000000017</v>
      </c>
    </row>
    <row r="25" spans="1:7" ht="67.5">
      <c r="A25" s="29" t="s">
        <v>41</v>
      </c>
      <c r="B25" s="30" t="s">
        <v>32</v>
      </c>
      <c r="C25" s="31" t="s">
        <v>380</v>
      </c>
      <c r="D25" s="102">
        <v>273400</v>
      </c>
      <c r="E25" s="102">
        <f>E26+E27+E28</f>
        <v>258984.69999999998</v>
      </c>
      <c r="F25" s="32">
        <f t="shared" si="0"/>
        <v>14415.300000000017</v>
      </c>
      <c r="G25" s="89"/>
    </row>
    <row r="26" spans="1:7" ht="90">
      <c r="A26" s="33" t="s">
        <v>44</v>
      </c>
      <c r="B26" s="30" t="s">
        <v>32</v>
      </c>
      <c r="C26" s="31" t="s">
        <v>45</v>
      </c>
      <c r="D26" s="102" t="s">
        <v>43</v>
      </c>
      <c r="E26" s="102">
        <v>257638.46</v>
      </c>
      <c r="F26" s="32" t="str">
        <f t="shared" si="0"/>
        <v>-</v>
      </c>
    </row>
    <row r="27" spans="1:7" ht="67.5">
      <c r="A27" s="33" t="s">
        <v>46</v>
      </c>
      <c r="B27" s="30" t="s">
        <v>32</v>
      </c>
      <c r="C27" s="31" t="s">
        <v>47</v>
      </c>
      <c r="D27" s="102" t="s">
        <v>43</v>
      </c>
      <c r="E27" s="102">
        <v>895.87</v>
      </c>
      <c r="F27" s="32" t="str">
        <f t="shared" si="0"/>
        <v>-</v>
      </c>
    </row>
    <row r="28" spans="1:7" ht="90">
      <c r="A28" s="33" t="s">
        <v>48</v>
      </c>
      <c r="B28" s="30" t="s">
        <v>32</v>
      </c>
      <c r="C28" s="31" t="s">
        <v>49</v>
      </c>
      <c r="D28" s="102" t="s">
        <v>43</v>
      </c>
      <c r="E28" s="102">
        <v>450.37</v>
      </c>
      <c r="F28" s="32" t="str">
        <f t="shared" si="0"/>
        <v>-</v>
      </c>
    </row>
    <row r="29" spans="1:7" ht="101.25">
      <c r="A29" s="33" t="s">
        <v>50</v>
      </c>
      <c r="B29" s="30" t="s">
        <v>32</v>
      </c>
      <c r="C29" s="31" t="s">
        <v>51</v>
      </c>
      <c r="D29" s="102" t="s">
        <v>43</v>
      </c>
      <c r="E29" s="102">
        <f>E30</f>
        <v>104.82</v>
      </c>
      <c r="F29" s="32" t="str">
        <f t="shared" si="0"/>
        <v>-</v>
      </c>
    </row>
    <row r="30" spans="1:7" ht="123.75">
      <c r="A30" s="33" t="s">
        <v>52</v>
      </c>
      <c r="B30" s="30" t="s">
        <v>32</v>
      </c>
      <c r="C30" s="31" t="s">
        <v>53</v>
      </c>
      <c r="D30" s="102" t="s">
        <v>43</v>
      </c>
      <c r="E30" s="102">
        <v>104.82</v>
      </c>
      <c r="F30" s="32" t="str">
        <f t="shared" si="0"/>
        <v>-</v>
      </c>
    </row>
    <row r="31" spans="1:7" ht="33.75">
      <c r="A31" s="29" t="s">
        <v>54</v>
      </c>
      <c r="B31" s="30" t="s">
        <v>32</v>
      </c>
      <c r="C31" s="31" t="s">
        <v>55</v>
      </c>
      <c r="D31" s="102" t="s">
        <v>43</v>
      </c>
      <c r="E31" s="102">
        <f>E32+E33+E34</f>
        <v>757.71999999999991</v>
      </c>
      <c r="F31" s="32" t="str">
        <f t="shared" si="0"/>
        <v>-</v>
      </c>
      <c r="G31" s="89"/>
    </row>
    <row r="32" spans="1:7" ht="67.5">
      <c r="A32" s="29" t="s">
        <v>56</v>
      </c>
      <c r="B32" s="30" t="s">
        <v>32</v>
      </c>
      <c r="C32" s="31" t="s">
        <v>57</v>
      </c>
      <c r="D32" s="102" t="s">
        <v>43</v>
      </c>
      <c r="E32" s="102">
        <v>452.4</v>
      </c>
      <c r="F32" s="32" t="str">
        <f t="shared" si="0"/>
        <v>-</v>
      </c>
    </row>
    <row r="33" spans="1:6" ht="45">
      <c r="A33" s="29" t="s">
        <v>58</v>
      </c>
      <c r="B33" s="30" t="s">
        <v>32</v>
      </c>
      <c r="C33" s="31" t="s">
        <v>59</v>
      </c>
      <c r="D33" s="102" t="s">
        <v>43</v>
      </c>
      <c r="E33" s="102">
        <v>117.4</v>
      </c>
      <c r="F33" s="32" t="str">
        <f t="shared" si="0"/>
        <v>-</v>
      </c>
    </row>
    <row r="34" spans="1:6" ht="67.5">
      <c r="A34" s="29" t="s">
        <v>60</v>
      </c>
      <c r="B34" s="30" t="s">
        <v>32</v>
      </c>
      <c r="C34" s="31" t="s">
        <v>61</v>
      </c>
      <c r="D34" s="102" t="s">
        <v>43</v>
      </c>
      <c r="E34" s="102">
        <v>187.92</v>
      </c>
      <c r="F34" s="32" t="str">
        <f t="shared" si="0"/>
        <v>-</v>
      </c>
    </row>
    <row r="35" spans="1:6">
      <c r="A35" s="29" t="s">
        <v>62</v>
      </c>
      <c r="B35" s="30" t="s">
        <v>32</v>
      </c>
      <c r="C35" s="31" t="s">
        <v>63</v>
      </c>
      <c r="D35" s="102" t="s">
        <v>43</v>
      </c>
      <c r="E35" s="102">
        <f>E36</f>
        <v>10.8</v>
      </c>
      <c r="F35" s="32" t="str">
        <f t="shared" si="0"/>
        <v>-</v>
      </c>
    </row>
    <row r="36" spans="1:6">
      <c r="A36" s="29" t="s">
        <v>64</v>
      </c>
      <c r="B36" s="30" t="s">
        <v>32</v>
      </c>
      <c r="C36" s="31" t="s">
        <v>65</v>
      </c>
      <c r="D36" s="102" t="s">
        <v>43</v>
      </c>
      <c r="E36" s="102">
        <f>E37</f>
        <v>10.8</v>
      </c>
      <c r="F36" s="32" t="str">
        <f t="shared" si="0"/>
        <v>-</v>
      </c>
    </row>
    <row r="37" spans="1:6">
      <c r="A37" s="29" t="s">
        <v>64</v>
      </c>
      <c r="B37" s="30" t="s">
        <v>32</v>
      </c>
      <c r="C37" s="31" t="s">
        <v>66</v>
      </c>
      <c r="D37" s="102" t="s">
        <v>43</v>
      </c>
      <c r="E37" s="102">
        <f>E38</f>
        <v>10.8</v>
      </c>
      <c r="F37" s="32" t="str">
        <f t="shared" si="0"/>
        <v>-</v>
      </c>
    </row>
    <row r="38" spans="1:6" ht="45">
      <c r="A38" s="29" t="s">
        <v>67</v>
      </c>
      <c r="B38" s="30" t="s">
        <v>32</v>
      </c>
      <c r="C38" s="31" t="s">
        <v>68</v>
      </c>
      <c r="D38" s="102" t="s">
        <v>43</v>
      </c>
      <c r="E38" s="102">
        <v>10.8</v>
      </c>
      <c r="F38" s="32" t="str">
        <f t="shared" si="0"/>
        <v>-</v>
      </c>
    </row>
    <row r="39" spans="1:6">
      <c r="A39" s="29" t="s">
        <v>69</v>
      </c>
      <c r="B39" s="30" t="s">
        <v>32</v>
      </c>
      <c r="C39" s="31" t="s">
        <v>70</v>
      </c>
      <c r="D39" s="102">
        <f>D40+D45</f>
        <v>990000</v>
      </c>
      <c r="E39" s="102">
        <f>E40+E45</f>
        <v>993445.67999999993</v>
      </c>
      <c r="F39" s="32" t="str">
        <f t="shared" si="0"/>
        <v>-</v>
      </c>
    </row>
    <row r="40" spans="1:6">
      <c r="A40" s="29" t="s">
        <v>71</v>
      </c>
      <c r="B40" s="30" t="s">
        <v>32</v>
      </c>
      <c r="C40" s="31" t="s">
        <v>72</v>
      </c>
      <c r="D40" s="102">
        <f>D41</f>
        <v>190000</v>
      </c>
      <c r="E40" s="102">
        <f>E41</f>
        <v>187027.98</v>
      </c>
      <c r="F40" s="32">
        <f t="shared" si="0"/>
        <v>2972.0199999999895</v>
      </c>
    </row>
    <row r="41" spans="1:6" ht="33.75">
      <c r="A41" s="29" t="s">
        <v>73</v>
      </c>
      <c r="B41" s="30" t="s">
        <v>32</v>
      </c>
      <c r="C41" s="31" t="s">
        <v>74</v>
      </c>
      <c r="D41" s="102">
        <f>D42</f>
        <v>190000</v>
      </c>
      <c r="E41" s="102">
        <f>E42</f>
        <v>187027.98</v>
      </c>
      <c r="F41" s="32">
        <f t="shared" si="0"/>
        <v>2972.0199999999895</v>
      </c>
    </row>
    <row r="42" spans="1:6" ht="33.75">
      <c r="A42" s="29" t="s">
        <v>73</v>
      </c>
      <c r="B42" s="30" t="s">
        <v>32</v>
      </c>
      <c r="C42" s="31" t="s">
        <v>381</v>
      </c>
      <c r="D42" s="102">
        <v>190000</v>
      </c>
      <c r="E42" s="102">
        <f>E43+E44</f>
        <v>187027.98</v>
      </c>
      <c r="F42" s="32">
        <f t="shared" si="0"/>
        <v>2972.0199999999895</v>
      </c>
    </row>
    <row r="43" spans="1:6" ht="67.5">
      <c r="A43" s="29" t="s">
        <v>75</v>
      </c>
      <c r="B43" s="30" t="s">
        <v>32</v>
      </c>
      <c r="C43" s="31" t="s">
        <v>76</v>
      </c>
      <c r="D43" s="102" t="s">
        <v>43</v>
      </c>
      <c r="E43" s="102">
        <f>185407.98+414</f>
        <v>185821.98</v>
      </c>
      <c r="F43" s="32" t="str">
        <f t="shared" si="0"/>
        <v>-</v>
      </c>
    </row>
    <row r="44" spans="1:6" ht="45">
      <c r="A44" s="29" t="s">
        <v>77</v>
      </c>
      <c r="B44" s="30" t="s">
        <v>32</v>
      </c>
      <c r="C44" s="31" t="s">
        <v>78</v>
      </c>
      <c r="D44" s="102" t="s">
        <v>43</v>
      </c>
      <c r="E44" s="102">
        <v>1206</v>
      </c>
      <c r="F44" s="32" t="str">
        <f t="shared" si="0"/>
        <v>-</v>
      </c>
    </row>
    <row r="45" spans="1:6">
      <c r="A45" s="29" t="s">
        <v>79</v>
      </c>
      <c r="B45" s="30" t="s">
        <v>32</v>
      </c>
      <c r="C45" s="31" t="s">
        <v>80</v>
      </c>
      <c r="D45" s="102">
        <f>D46+D49</f>
        <v>800000</v>
      </c>
      <c r="E45" s="102">
        <f>E46+E49</f>
        <v>806417.7</v>
      </c>
      <c r="F45" s="32" t="str">
        <f t="shared" si="0"/>
        <v>-</v>
      </c>
    </row>
    <row r="46" spans="1:6">
      <c r="A46" s="29" t="s">
        <v>81</v>
      </c>
      <c r="B46" s="30" t="s">
        <v>32</v>
      </c>
      <c r="C46" s="31" t="s">
        <v>82</v>
      </c>
      <c r="D46" s="102">
        <f>D47</f>
        <v>200000</v>
      </c>
      <c r="E46" s="102">
        <f>E47</f>
        <v>202567.35</v>
      </c>
      <c r="F46" s="32" t="str">
        <f t="shared" si="0"/>
        <v>-</v>
      </c>
    </row>
    <row r="47" spans="1:6" ht="33.75">
      <c r="A47" s="29" t="s">
        <v>83</v>
      </c>
      <c r="B47" s="30" t="s">
        <v>32</v>
      </c>
      <c r="C47" s="31" t="s">
        <v>84</v>
      </c>
      <c r="D47" s="102">
        <f>D48</f>
        <v>200000</v>
      </c>
      <c r="E47" s="102">
        <f>E48</f>
        <v>202567.35</v>
      </c>
      <c r="F47" s="32" t="str">
        <f t="shared" si="0"/>
        <v>-</v>
      </c>
    </row>
    <row r="48" spans="1:6" ht="33.75">
      <c r="A48" s="29" t="s">
        <v>83</v>
      </c>
      <c r="B48" s="30" t="s">
        <v>32</v>
      </c>
      <c r="C48" s="31" t="s">
        <v>85</v>
      </c>
      <c r="D48" s="102">
        <v>200000</v>
      </c>
      <c r="E48" s="102">
        <v>202567.35</v>
      </c>
      <c r="F48" s="32" t="str">
        <f t="shared" si="0"/>
        <v>-</v>
      </c>
    </row>
    <row r="49" spans="1:6">
      <c r="A49" s="29" t="s">
        <v>86</v>
      </c>
      <c r="B49" s="30" t="s">
        <v>32</v>
      </c>
      <c r="C49" s="31" t="s">
        <v>87</v>
      </c>
      <c r="D49" s="102">
        <f>D50</f>
        <v>600000</v>
      </c>
      <c r="E49" s="102">
        <f>E50</f>
        <v>603850.35</v>
      </c>
      <c r="F49" s="32" t="str">
        <f t="shared" si="0"/>
        <v>-</v>
      </c>
    </row>
    <row r="50" spans="1:6" ht="33.75">
      <c r="A50" s="29" t="s">
        <v>88</v>
      </c>
      <c r="B50" s="30" t="s">
        <v>32</v>
      </c>
      <c r="C50" s="31" t="s">
        <v>89</v>
      </c>
      <c r="D50" s="102">
        <f>D51</f>
        <v>600000</v>
      </c>
      <c r="E50" s="102">
        <f>E51</f>
        <v>603850.35</v>
      </c>
      <c r="F50" s="32" t="str">
        <f t="shared" si="0"/>
        <v>-</v>
      </c>
    </row>
    <row r="51" spans="1:6" ht="33.75">
      <c r="A51" s="29" t="s">
        <v>88</v>
      </c>
      <c r="B51" s="30" t="s">
        <v>32</v>
      </c>
      <c r="C51" s="31" t="s">
        <v>90</v>
      </c>
      <c r="D51" s="102">
        <v>600000</v>
      </c>
      <c r="E51" s="102">
        <f>601822.24+2028.11</f>
        <v>603850.35</v>
      </c>
      <c r="F51" s="32" t="str">
        <f t="shared" si="0"/>
        <v>-</v>
      </c>
    </row>
    <row r="52" spans="1:6">
      <c r="A52" s="29" t="s">
        <v>91</v>
      </c>
      <c r="B52" s="30" t="s">
        <v>32</v>
      </c>
      <c r="C52" s="31" t="s">
        <v>92</v>
      </c>
      <c r="D52" s="102">
        <f>D53</f>
        <v>10200</v>
      </c>
      <c r="E52" s="102">
        <f>E53</f>
        <v>9100</v>
      </c>
      <c r="F52" s="32">
        <f t="shared" ref="F52:F77" si="1">IF(OR(D52="-",IF(E52="-",0,E52)&gt;=IF(D52="-",0,D52)),"-",IF(D52="-",0,D52)-IF(E52="-",0,E52))</f>
        <v>1100</v>
      </c>
    </row>
    <row r="53" spans="1:6" ht="45">
      <c r="A53" s="29" t="s">
        <v>93</v>
      </c>
      <c r="B53" s="30" t="s">
        <v>32</v>
      </c>
      <c r="C53" s="31" t="s">
        <v>94</v>
      </c>
      <c r="D53" s="102">
        <f>D54</f>
        <v>10200</v>
      </c>
      <c r="E53" s="102">
        <f>E54</f>
        <v>9100</v>
      </c>
      <c r="F53" s="32">
        <f t="shared" si="1"/>
        <v>1100</v>
      </c>
    </row>
    <row r="54" spans="1:6" ht="67.5">
      <c r="A54" s="29" t="s">
        <v>95</v>
      </c>
      <c r="B54" s="30" t="s">
        <v>32</v>
      </c>
      <c r="C54" s="31" t="s">
        <v>96</v>
      </c>
      <c r="D54" s="102">
        <v>10200</v>
      </c>
      <c r="E54" s="102">
        <f>E55</f>
        <v>9100</v>
      </c>
      <c r="F54" s="32">
        <f t="shared" si="1"/>
        <v>1100</v>
      </c>
    </row>
    <row r="55" spans="1:6" ht="67.5">
      <c r="A55" s="29" t="s">
        <v>95</v>
      </c>
      <c r="B55" s="30" t="s">
        <v>32</v>
      </c>
      <c r="C55" s="31" t="s">
        <v>97</v>
      </c>
      <c r="D55" s="102" t="s">
        <v>43</v>
      </c>
      <c r="E55" s="102">
        <v>9100</v>
      </c>
      <c r="F55" s="32" t="str">
        <f t="shared" si="1"/>
        <v>-</v>
      </c>
    </row>
    <row r="56" spans="1:6" ht="33.75">
      <c r="A56" s="29" t="s">
        <v>98</v>
      </c>
      <c r="B56" s="30" t="s">
        <v>32</v>
      </c>
      <c r="C56" s="31" t="s">
        <v>99</v>
      </c>
      <c r="D56" s="102">
        <f t="shared" ref="D56:E58" si="2">D57</f>
        <v>83100</v>
      </c>
      <c r="E56" s="102">
        <f t="shared" si="2"/>
        <v>84911.28</v>
      </c>
      <c r="F56" s="32" t="str">
        <f t="shared" si="1"/>
        <v>-</v>
      </c>
    </row>
    <row r="57" spans="1:6" ht="78.75">
      <c r="A57" s="33" t="s">
        <v>100</v>
      </c>
      <c r="B57" s="30" t="s">
        <v>32</v>
      </c>
      <c r="C57" s="31" t="s">
        <v>101</v>
      </c>
      <c r="D57" s="102">
        <f t="shared" si="2"/>
        <v>83100</v>
      </c>
      <c r="E57" s="102">
        <f t="shared" si="2"/>
        <v>84911.28</v>
      </c>
      <c r="F57" s="32" t="str">
        <f t="shared" si="1"/>
        <v>-</v>
      </c>
    </row>
    <row r="58" spans="1:6" ht="33.75">
      <c r="A58" s="29" t="s">
        <v>102</v>
      </c>
      <c r="B58" s="30" t="s">
        <v>32</v>
      </c>
      <c r="C58" s="31" t="s">
        <v>103</v>
      </c>
      <c r="D58" s="102">
        <f t="shared" si="2"/>
        <v>83100</v>
      </c>
      <c r="E58" s="102">
        <f t="shared" si="2"/>
        <v>84911.28</v>
      </c>
      <c r="F58" s="32" t="str">
        <f t="shared" si="1"/>
        <v>-</v>
      </c>
    </row>
    <row r="59" spans="1:6" ht="33.75">
      <c r="A59" s="29" t="s">
        <v>104</v>
      </c>
      <c r="B59" s="30" t="s">
        <v>32</v>
      </c>
      <c r="C59" s="31" t="s">
        <v>105</v>
      </c>
      <c r="D59" s="102">
        <v>83100</v>
      </c>
      <c r="E59" s="102">
        <v>84911.28</v>
      </c>
      <c r="F59" s="32" t="str">
        <f t="shared" si="1"/>
        <v>-</v>
      </c>
    </row>
    <row r="60" spans="1:6">
      <c r="A60" s="29" t="s">
        <v>106</v>
      </c>
      <c r="B60" s="30" t="s">
        <v>32</v>
      </c>
      <c r="C60" s="31" t="s">
        <v>107</v>
      </c>
      <c r="D60" s="102">
        <f>D61</f>
        <v>23500</v>
      </c>
      <c r="E60" s="102">
        <f>E61</f>
        <v>23800</v>
      </c>
      <c r="F60" s="32" t="str">
        <f t="shared" si="1"/>
        <v>-</v>
      </c>
    </row>
    <row r="61" spans="1:6" ht="33.75">
      <c r="A61" s="29" t="s">
        <v>108</v>
      </c>
      <c r="B61" s="30" t="s">
        <v>32</v>
      </c>
      <c r="C61" s="31" t="s">
        <v>109</v>
      </c>
      <c r="D61" s="102">
        <f>D62</f>
        <v>23500</v>
      </c>
      <c r="E61" s="102">
        <f>E62</f>
        <v>23800</v>
      </c>
      <c r="F61" s="32" t="str">
        <f t="shared" si="1"/>
        <v>-</v>
      </c>
    </row>
    <row r="62" spans="1:6" ht="45">
      <c r="A62" s="29" t="s">
        <v>110</v>
      </c>
      <c r="B62" s="30" t="s">
        <v>32</v>
      </c>
      <c r="C62" s="31" t="s">
        <v>111</v>
      </c>
      <c r="D62" s="102">
        <f>D63+D64</f>
        <v>23500</v>
      </c>
      <c r="E62" s="102">
        <f>E63+E64</f>
        <v>23800</v>
      </c>
      <c r="F62" s="32" t="str">
        <f t="shared" si="1"/>
        <v>-</v>
      </c>
    </row>
    <row r="63" spans="1:6" ht="45">
      <c r="A63" s="29" t="s">
        <v>110</v>
      </c>
      <c r="B63" s="30" t="s">
        <v>32</v>
      </c>
      <c r="C63" s="31" t="s">
        <v>112</v>
      </c>
      <c r="D63" s="102">
        <v>18500</v>
      </c>
      <c r="E63" s="102">
        <v>18800</v>
      </c>
      <c r="F63" s="32" t="str">
        <f t="shared" si="1"/>
        <v>-</v>
      </c>
    </row>
    <row r="64" spans="1:6" ht="45">
      <c r="A64" s="29" t="s">
        <v>110</v>
      </c>
      <c r="B64" s="30" t="s">
        <v>32</v>
      </c>
      <c r="C64" s="31" t="s">
        <v>113</v>
      </c>
      <c r="D64" s="102">
        <v>5000</v>
      </c>
      <c r="E64" s="102">
        <v>5000</v>
      </c>
      <c r="F64" s="32" t="str">
        <f t="shared" si="1"/>
        <v>-</v>
      </c>
    </row>
    <row r="65" spans="1:6">
      <c r="A65" s="29" t="s">
        <v>114</v>
      </c>
      <c r="B65" s="30" t="s">
        <v>32</v>
      </c>
      <c r="C65" s="31" t="s">
        <v>115</v>
      </c>
      <c r="D65" s="102">
        <v>7558000</v>
      </c>
      <c r="E65" s="102">
        <v>7558000</v>
      </c>
      <c r="F65" s="32" t="str">
        <f t="shared" si="1"/>
        <v>-</v>
      </c>
    </row>
    <row r="66" spans="1:6" ht="33.75">
      <c r="A66" s="29" t="s">
        <v>116</v>
      </c>
      <c r="B66" s="30" t="s">
        <v>32</v>
      </c>
      <c r="C66" s="31" t="s">
        <v>117</v>
      </c>
      <c r="D66" s="102">
        <v>7558000</v>
      </c>
      <c r="E66" s="102">
        <v>7558000</v>
      </c>
      <c r="F66" s="32" t="str">
        <f t="shared" si="1"/>
        <v>-</v>
      </c>
    </row>
    <row r="67" spans="1:6" ht="22.5">
      <c r="A67" s="29" t="s">
        <v>118</v>
      </c>
      <c r="B67" s="30" t="s">
        <v>32</v>
      </c>
      <c r="C67" s="31" t="s">
        <v>119</v>
      </c>
      <c r="D67" s="102">
        <v>5931300</v>
      </c>
      <c r="E67" s="102">
        <v>5931300</v>
      </c>
      <c r="F67" s="32" t="str">
        <f t="shared" si="1"/>
        <v>-</v>
      </c>
    </row>
    <row r="68" spans="1:6">
      <c r="A68" s="29" t="s">
        <v>120</v>
      </c>
      <c r="B68" s="30" t="s">
        <v>32</v>
      </c>
      <c r="C68" s="31" t="s">
        <v>121</v>
      </c>
      <c r="D68" s="102">
        <v>5931300</v>
      </c>
      <c r="E68" s="102">
        <v>5931300</v>
      </c>
      <c r="F68" s="32" t="str">
        <f t="shared" si="1"/>
        <v>-</v>
      </c>
    </row>
    <row r="69" spans="1:6" ht="22.5">
      <c r="A69" s="29" t="s">
        <v>122</v>
      </c>
      <c r="B69" s="30" t="s">
        <v>32</v>
      </c>
      <c r="C69" s="31" t="s">
        <v>123</v>
      </c>
      <c r="D69" s="102">
        <v>5931300</v>
      </c>
      <c r="E69" s="102">
        <v>5931300</v>
      </c>
      <c r="F69" s="32" t="str">
        <f t="shared" si="1"/>
        <v>-</v>
      </c>
    </row>
    <row r="70" spans="1:6" ht="22.5">
      <c r="A70" s="29" t="s">
        <v>124</v>
      </c>
      <c r="B70" s="30" t="s">
        <v>32</v>
      </c>
      <c r="C70" s="31" t="s">
        <v>125</v>
      </c>
      <c r="D70" s="102">
        <v>173500</v>
      </c>
      <c r="E70" s="102">
        <v>173500</v>
      </c>
      <c r="F70" s="32" t="str">
        <f t="shared" si="1"/>
        <v>-</v>
      </c>
    </row>
    <row r="71" spans="1:6" ht="33.75">
      <c r="A71" s="29" t="s">
        <v>126</v>
      </c>
      <c r="B71" s="30" t="s">
        <v>32</v>
      </c>
      <c r="C71" s="31" t="s">
        <v>127</v>
      </c>
      <c r="D71" s="102">
        <v>200</v>
      </c>
      <c r="E71" s="102">
        <v>200</v>
      </c>
      <c r="F71" s="32" t="str">
        <f t="shared" si="1"/>
        <v>-</v>
      </c>
    </row>
    <row r="72" spans="1:6" ht="33.75">
      <c r="A72" s="29" t="s">
        <v>128</v>
      </c>
      <c r="B72" s="30" t="s">
        <v>32</v>
      </c>
      <c r="C72" s="31" t="s">
        <v>129</v>
      </c>
      <c r="D72" s="102">
        <v>200</v>
      </c>
      <c r="E72" s="102">
        <v>200</v>
      </c>
      <c r="F72" s="32" t="str">
        <f t="shared" si="1"/>
        <v>-</v>
      </c>
    </row>
    <row r="73" spans="1:6" ht="33.75">
      <c r="A73" s="29" t="s">
        <v>130</v>
      </c>
      <c r="B73" s="30" t="s">
        <v>32</v>
      </c>
      <c r="C73" s="31" t="s">
        <v>131</v>
      </c>
      <c r="D73" s="102">
        <v>173300</v>
      </c>
      <c r="E73" s="102">
        <v>173300</v>
      </c>
      <c r="F73" s="32" t="str">
        <f t="shared" si="1"/>
        <v>-</v>
      </c>
    </row>
    <row r="74" spans="1:6" ht="33.75">
      <c r="A74" s="29" t="s">
        <v>132</v>
      </c>
      <c r="B74" s="30" t="s">
        <v>32</v>
      </c>
      <c r="C74" s="31" t="s">
        <v>133</v>
      </c>
      <c r="D74" s="102">
        <v>173300</v>
      </c>
      <c r="E74" s="102">
        <v>173300</v>
      </c>
      <c r="F74" s="32" t="str">
        <f t="shared" si="1"/>
        <v>-</v>
      </c>
    </row>
    <row r="75" spans="1:6">
      <c r="A75" s="29" t="s">
        <v>134</v>
      </c>
      <c r="B75" s="30" t="s">
        <v>32</v>
      </c>
      <c r="C75" s="31" t="s">
        <v>135</v>
      </c>
      <c r="D75" s="102">
        <v>1453200</v>
      </c>
      <c r="E75" s="102">
        <v>1453200</v>
      </c>
      <c r="F75" s="32" t="str">
        <f t="shared" si="1"/>
        <v>-</v>
      </c>
    </row>
    <row r="76" spans="1:6" ht="22.5">
      <c r="A76" s="29" t="s">
        <v>136</v>
      </c>
      <c r="B76" s="30" t="s">
        <v>32</v>
      </c>
      <c r="C76" s="31" t="s">
        <v>137</v>
      </c>
      <c r="D76" s="102">
        <v>1453200</v>
      </c>
      <c r="E76" s="102">
        <v>1453200</v>
      </c>
      <c r="F76" s="32" t="str">
        <f t="shared" si="1"/>
        <v>-</v>
      </c>
    </row>
    <row r="77" spans="1:6" ht="22.5">
      <c r="A77" s="29" t="s">
        <v>138</v>
      </c>
      <c r="B77" s="30" t="s">
        <v>32</v>
      </c>
      <c r="C77" s="31" t="s">
        <v>139</v>
      </c>
      <c r="D77" s="102">
        <v>1453200</v>
      </c>
      <c r="E77" s="102">
        <v>1453200</v>
      </c>
      <c r="F77" s="32" t="str">
        <f t="shared" si="1"/>
        <v>-</v>
      </c>
    </row>
    <row r="78" spans="1:6" ht="12.75" customHeight="1">
      <c r="A78" s="34"/>
      <c r="B78" s="35"/>
      <c r="C78" s="35"/>
      <c r="D78" s="103"/>
      <c r="E78" s="103"/>
      <c r="F78" s="3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F138"/>
  <sheetViews>
    <sheetView showGridLines="0" topLeftCell="A126" workbookViewId="0">
      <selection activeCell="E139" sqref="E1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7" t="s">
        <v>140</v>
      </c>
      <c r="B2" s="117"/>
      <c r="C2" s="117"/>
      <c r="D2" s="117"/>
      <c r="E2" s="1"/>
      <c r="F2" s="11" t="s">
        <v>141</v>
      </c>
    </row>
    <row r="3" spans="1:6" ht="13.5" customHeight="1">
      <c r="A3" s="4"/>
      <c r="B3" s="4"/>
      <c r="C3" s="37"/>
      <c r="D3" s="7"/>
      <c r="E3" s="7"/>
      <c r="F3" s="7"/>
    </row>
    <row r="4" spans="1:6" ht="10.15" customHeight="1">
      <c r="A4" s="124" t="s">
        <v>22</v>
      </c>
      <c r="B4" s="105" t="s">
        <v>23</v>
      </c>
      <c r="C4" s="122" t="s">
        <v>142</v>
      </c>
      <c r="D4" s="127" t="s">
        <v>25</v>
      </c>
      <c r="E4" s="130" t="s">
        <v>26</v>
      </c>
      <c r="F4" s="114" t="s">
        <v>27</v>
      </c>
    </row>
    <row r="5" spans="1:6" ht="5.45" customHeight="1">
      <c r="A5" s="125"/>
      <c r="B5" s="106"/>
      <c r="C5" s="123"/>
      <c r="D5" s="128"/>
      <c r="E5" s="131"/>
      <c r="F5" s="115"/>
    </row>
    <row r="6" spans="1:6" ht="9.6" customHeight="1">
      <c r="A6" s="125"/>
      <c r="B6" s="106"/>
      <c r="C6" s="123"/>
      <c r="D6" s="128"/>
      <c r="E6" s="131"/>
      <c r="F6" s="115"/>
    </row>
    <row r="7" spans="1:6" ht="6" customHeight="1">
      <c r="A7" s="125"/>
      <c r="B7" s="106"/>
      <c r="C7" s="123"/>
      <c r="D7" s="128"/>
      <c r="E7" s="131"/>
      <c r="F7" s="115"/>
    </row>
    <row r="8" spans="1:6" ht="6.6" customHeight="1">
      <c r="A8" s="125"/>
      <c r="B8" s="106"/>
      <c r="C8" s="123"/>
      <c r="D8" s="128"/>
      <c r="E8" s="131"/>
      <c r="F8" s="115"/>
    </row>
    <row r="9" spans="1:6" ht="10.9" customHeight="1">
      <c r="A9" s="125"/>
      <c r="B9" s="106"/>
      <c r="C9" s="123"/>
      <c r="D9" s="128"/>
      <c r="E9" s="131"/>
      <c r="F9" s="115"/>
    </row>
    <row r="10" spans="1:6" ht="4.1500000000000004" hidden="1" customHeight="1">
      <c r="A10" s="125"/>
      <c r="B10" s="106"/>
      <c r="C10" s="38"/>
      <c r="D10" s="128"/>
      <c r="E10" s="39"/>
      <c r="F10" s="40"/>
    </row>
    <row r="11" spans="1:6" ht="13.15" hidden="1" customHeight="1">
      <c r="A11" s="126"/>
      <c r="B11" s="107"/>
      <c r="C11" s="41"/>
      <c r="D11" s="129"/>
      <c r="E11" s="42"/>
      <c r="F11" s="43"/>
    </row>
    <row r="12" spans="1:6" ht="13.5" customHeight="1">
      <c r="A12" s="16">
        <v>1</v>
      </c>
      <c r="B12" s="17">
        <v>2</v>
      </c>
      <c r="C12" s="18">
        <v>3</v>
      </c>
      <c r="D12" s="19" t="s">
        <v>28</v>
      </c>
      <c r="E12" s="44" t="s">
        <v>29</v>
      </c>
      <c r="F12" s="20" t="s">
        <v>30</v>
      </c>
    </row>
    <row r="13" spans="1:6">
      <c r="A13" s="45" t="s">
        <v>143</v>
      </c>
      <c r="B13" s="46" t="s">
        <v>144</v>
      </c>
      <c r="C13" s="47" t="s">
        <v>145</v>
      </c>
      <c r="D13" s="48">
        <v>9455300</v>
      </c>
      <c r="E13" s="49">
        <v>9021016.3399999999</v>
      </c>
      <c r="F13" s="50">
        <f>IF(OR(D13="-",IF(E13="-",0,E13)&gt;=IF(D13="-",0,D13)),"-",IF(D13="-",0,D13)-IF(E13="-",0,E13))</f>
        <v>434283.66000000015</v>
      </c>
    </row>
    <row r="14" spans="1:6">
      <c r="A14" s="51" t="s">
        <v>34</v>
      </c>
      <c r="B14" s="52"/>
      <c r="C14" s="53"/>
      <c r="D14" s="54"/>
      <c r="E14" s="55"/>
      <c r="F14" s="56"/>
    </row>
    <row r="15" spans="1:6" ht="22.5">
      <c r="A15" s="21" t="s">
        <v>146</v>
      </c>
      <c r="B15" s="57" t="s">
        <v>144</v>
      </c>
      <c r="C15" s="23" t="s">
        <v>147</v>
      </c>
      <c r="D15" s="24">
        <v>9455300</v>
      </c>
      <c r="E15" s="58">
        <v>9021016.3399999999</v>
      </c>
      <c r="F15" s="59">
        <f t="shared" ref="F15:F46" si="0">IF(OR(D15="-",IF(E15="-",0,E15)&gt;=IF(D15="-",0,D15)),"-",IF(D15="-",0,D15)-IF(E15="-",0,E15))</f>
        <v>434283.66000000015</v>
      </c>
    </row>
    <row r="16" spans="1:6">
      <c r="A16" s="45" t="s">
        <v>148</v>
      </c>
      <c r="B16" s="46" t="s">
        <v>144</v>
      </c>
      <c r="C16" s="47" t="s">
        <v>149</v>
      </c>
      <c r="D16" s="48">
        <v>4365300</v>
      </c>
      <c r="E16" s="49">
        <v>3957161.88</v>
      </c>
      <c r="F16" s="50">
        <f t="shared" si="0"/>
        <v>408138.12000000011</v>
      </c>
    </row>
    <row r="17" spans="1:6" ht="45">
      <c r="A17" s="45" t="s">
        <v>150</v>
      </c>
      <c r="B17" s="46" t="s">
        <v>144</v>
      </c>
      <c r="C17" s="47" t="s">
        <v>151</v>
      </c>
      <c r="D17" s="48">
        <v>3832700</v>
      </c>
      <c r="E17" s="49">
        <v>3809693.42</v>
      </c>
      <c r="F17" s="50">
        <f t="shared" si="0"/>
        <v>23006.580000000075</v>
      </c>
    </row>
    <row r="18" spans="1:6" ht="22.5">
      <c r="A18" s="21" t="s">
        <v>152</v>
      </c>
      <c r="B18" s="57" t="s">
        <v>144</v>
      </c>
      <c r="C18" s="23" t="s">
        <v>153</v>
      </c>
      <c r="D18" s="24">
        <v>3832500</v>
      </c>
      <c r="E18" s="58">
        <v>3809493.42</v>
      </c>
      <c r="F18" s="59">
        <f t="shared" si="0"/>
        <v>23006.580000000075</v>
      </c>
    </row>
    <row r="19" spans="1:6">
      <c r="A19" s="21" t="s">
        <v>14</v>
      </c>
      <c r="B19" s="57" t="s">
        <v>144</v>
      </c>
      <c r="C19" s="23" t="s">
        <v>154</v>
      </c>
      <c r="D19" s="24">
        <v>3832500</v>
      </c>
      <c r="E19" s="58">
        <v>3809493.42</v>
      </c>
      <c r="F19" s="59">
        <f t="shared" si="0"/>
        <v>23006.580000000075</v>
      </c>
    </row>
    <row r="20" spans="1:6" ht="45">
      <c r="A20" s="21" t="s">
        <v>155</v>
      </c>
      <c r="B20" s="57" t="s">
        <v>144</v>
      </c>
      <c r="C20" s="23" t="s">
        <v>156</v>
      </c>
      <c r="D20" s="24">
        <v>3491500</v>
      </c>
      <c r="E20" s="58">
        <v>3490215.46</v>
      </c>
      <c r="F20" s="59">
        <f t="shared" si="0"/>
        <v>1284.5400000000373</v>
      </c>
    </row>
    <row r="21" spans="1:6" ht="56.25">
      <c r="A21" s="21" t="s">
        <v>157</v>
      </c>
      <c r="B21" s="57" t="s">
        <v>144</v>
      </c>
      <c r="C21" s="23" t="s">
        <v>158</v>
      </c>
      <c r="D21" s="24">
        <v>3491500</v>
      </c>
      <c r="E21" s="58">
        <v>3490215.46</v>
      </c>
      <c r="F21" s="59">
        <f t="shared" si="0"/>
        <v>1284.5400000000373</v>
      </c>
    </row>
    <row r="22" spans="1:6" ht="22.5">
      <c r="A22" s="21" t="s">
        <v>159</v>
      </c>
      <c r="B22" s="57" t="s">
        <v>144</v>
      </c>
      <c r="C22" s="23" t="s">
        <v>160</v>
      </c>
      <c r="D22" s="24">
        <v>3491500</v>
      </c>
      <c r="E22" s="58">
        <v>3490215.46</v>
      </c>
      <c r="F22" s="59">
        <f t="shared" si="0"/>
        <v>1284.5400000000373</v>
      </c>
    </row>
    <row r="23" spans="1:6" ht="22.5">
      <c r="A23" s="21" t="s">
        <v>161</v>
      </c>
      <c r="B23" s="57" t="s">
        <v>144</v>
      </c>
      <c r="C23" s="23" t="s">
        <v>162</v>
      </c>
      <c r="D23" s="24">
        <v>2453700</v>
      </c>
      <c r="E23" s="58">
        <v>2453539.85</v>
      </c>
      <c r="F23" s="59">
        <f t="shared" si="0"/>
        <v>160.14999999990687</v>
      </c>
    </row>
    <row r="24" spans="1:6" ht="33.75">
      <c r="A24" s="21" t="s">
        <v>163</v>
      </c>
      <c r="B24" s="57" t="s">
        <v>144</v>
      </c>
      <c r="C24" s="23" t="s">
        <v>164</v>
      </c>
      <c r="D24" s="24">
        <v>215400</v>
      </c>
      <c r="E24" s="58">
        <v>215252</v>
      </c>
      <c r="F24" s="59">
        <f t="shared" si="0"/>
        <v>148</v>
      </c>
    </row>
    <row r="25" spans="1:6" ht="33.75">
      <c r="A25" s="21" t="s">
        <v>165</v>
      </c>
      <c r="B25" s="57" t="s">
        <v>144</v>
      </c>
      <c r="C25" s="23" t="s">
        <v>166</v>
      </c>
      <c r="D25" s="24">
        <v>822400</v>
      </c>
      <c r="E25" s="58">
        <v>821423.61</v>
      </c>
      <c r="F25" s="59">
        <f t="shared" si="0"/>
        <v>976.39000000001397</v>
      </c>
    </row>
    <row r="26" spans="1:6" ht="45">
      <c r="A26" s="21" t="s">
        <v>167</v>
      </c>
      <c r="B26" s="57" t="s">
        <v>144</v>
      </c>
      <c r="C26" s="23" t="s">
        <v>168</v>
      </c>
      <c r="D26" s="24">
        <v>328300</v>
      </c>
      <c r="E26" s="58">
        <v>307967.67</v>
      </c>
      <c r="F26" s="59">
        <f t="shared" si="0"/>
        <v>20332.330000000016</v>
      </c>
    </row>
    <row r="27" spans="1:6" ht="22.5">
      <c r="A27" s="21" t="s">
        <v>169</v>
      </c>
      <c r="B27" s="57" t="s">
        <v>144</v>
      </c>
      <c r="C27" s="23" t="s">
        <v>170</v>
      </c>
      <c r="D27" s="24">
        <v>328300</v>
      </c>
      <c r="E27" s="58">
        <v>307967.67</v>
      </c>
      <c r="F27" s="59">
        <f t="shared" si="0"/>
        <v>20332.330000000016</v>
      </c>
    </row>
    <row r="28" spans="1:6" ht="22.5">
      <c r="A28" s="21" t="s">
        <v>171</v>
      </c>
      <c r="B28" s="57" t="s">
        <v>144</v>
      </c>
      <c r="C28" s="23" t="s">
        <v>172</v>
      </c>
      <c r="D28" s="24">
        <v>328300</v>
      </c>
      <c r="E28" s="58">
        <v>307967.67</v>
      </c>
      <c r="F28" s="59">
        <f t="shared" si="0"/>
        <v>20332.330000000016</v>
      </c>
    </row>
    <row r="29" spans="1:6" ht="22.5">
      <c r="A29" s="21" t="s">
        <v>173</v>
      </c>
      <c r="B29" s="57" t="s">
        <v>144</v>
      </c>
      <c r="C29" s="23" t="s">
        <v>174</v>
      </c>
      <c r="D29" s="24">
        <v>328300</v>
      </c>
      <c r="E29" s="58">
        <v>307967.67</v>
      </c>
      <c r="F29" s="59">
        <f t="shared" si="0"/>
        <v>20332.330000000016</v>
      </c>
    </row>
    <row r="30" spans="1:6" ht="33.75">
      <c r="A30" s="21" t="s">
        <v>175</v>
      </c>
      <c r="B30" s="57" t="s">
        <v>144</v>
      </c>
      <c r="C30" s="23" t="s">
        <v>176</v>
      </c>
      <c r="D30" s="24">
        <v>12700</v>
      </c>
      <c r="E30" s="58">
        <v>11310.29</v>
      </c>
      <c r="F30" s="59">
        <f t="shared" si="0"/>
        <v>1389.7099999999991</v>
      </c>
    </row>
    <row r="31" spans="1:6">
      <c r="A31" s="21" t="s">
        <v>177</v>
      </c>
      <c r="B31" s="57" t="s">
        <v>144</v>
      </c>
      <c r="C31" s="23" t="s">
        <v>178</v>
      </c>
      <c r="D31" s="24">
        <v>12700</v>
      </c>
      <c r="E31" s="58">
        <v>11310.29</v>
      </c>
      <c r="F31" s="59">
        <f t="shared" si="0"/>
        <v>1389.7099999999991</v>
      </c>
    </row>
    <row r="32" spans="1:6">
      <c r="A32" s="21" t="s">
        <v>179</v>
      </c>
      <c r="B32" s="57" t="s">
        <v>144</v>
      </c>
      <c r="C32" s="23" t="s">
        <v>180</v>
      </c>
      <c r="D32" s="24">
        <v>12700</v>
      </c>
      <c r="E32" s="58">
        <v>11310.29</v>
      </c>
      <c r="F32" s="59">
        <f t="shared" si="0"/>
        <v>1389.7099999999991</v>
      </c>
    </row>
    <row r="33" spans="1:6">
      <c r="A33" s="21" t="s">
        <v>181</v>
      </c>
      <c r="B33" s="57" t="s">
        <v>144</v>
      </c>
      <c r="C33" s="23" t="s">
        <v>182</v>
      </c>
      <c r="D33" s="24">
        <v>1700</v>
      </c>
      <c r="E33" s="58">
        <v>577.6</v>
      </c>
      <c r="F33" s="59">
        <f t="shared" si="0"/>
        <v>1122.4000000000001</v>
      </c>
    </row>
    <row r="34" spans="1:6">
      <c r="A34" s="21" t="s">
        <v>183</v>
      </c>
      <c r="B34" s="57" t="s">
        <v>144</v>
      </c>
      <c r="C34" s="23" t="s">
        <v>184</v>
      </c>
      <c r="D34" s="24">
        <v>11000</v>
      </c>
      <c r="E34" s="58">
        <v>10732.69</v>
      </c>
      <c r="F34" s="59">
        <f t="shared" si="0"/>
        <v>267.30999999999949</v>
      </c>
    </row>
    <row r="35" spans="1:6" ht="22.5">
      <c r="A35" s="21" t="s">
        <v>185</v>
      </c>
      <c r="B35" s="57" t="s">
        <v>144</v>
      </c>
      <c r="C35" s="23" t="s">
        <v>186</v>
      </c>
      <c r="D35" s="24">
        <v>200</v>
      </c>
      <c r="E35" s="58">
        <v>200</v>
      </c>
      <c r="F35" s="59" t="str">
        <f t="shared" si="0"/>
        <v>-</v>
      </c>
    </row>
    <row r="36" spans="1:6">
      <c r="A36" s="21" t="s">
        <v>187</v>
      </c>
      <c r="B36" s="57" t="s">
        <v>144</v>
      </c>
      <c r="C36" s="23" t="s">
        <v>188</v>
      </c>
      <c r="D36" s="24">
        <v>200</v>
      </c>
      <c r="E36" s="58">
        <v>200</v>
      </c>
      <c r="F36" s="59" t="str">
        <f t="shared" si="0"/>
        <v>-</v>
      </c>
    </row>
    <row r="37" spans="1:6" ht="90">
      <c r="A37" s="60" t="s">
        <v>189</v>
      </c>
      <c r="B37" s="57" t="s">
        <v>144</v>
      </c>
      <c r="C37" s="23" t="s">
        <v>190</v>
      </c>
      <c r="D37" s="24">
        <v>200</v>
      </c>
      <c r="E37" s="58">
        <v>200</v>
      </c>
      <c r="F37" s="59" t="str">
        <f t="shared" si="0"/>
        <v>-</v>
      </c>
    </row>
    <row r="38" spans="1:6" ht="22.5">
      <c r="A38" s="21" t="s">
        <v>169</v>
      </c>
      <c r="B38" s="57" t="s">
        <v>144</v>
      </c>
      <c r="C38" s="23" t="s">
        <v>191</v>
      </c>
      <c r="D38" s="24">
        <v>200</v>
      </c>
      <c r="E38" s="58">
        <v>200</v>
      </c>
      <c r="F38" s="59" t="str">
        <f t="shared" si="0"/>
        <v>-</v>
      </c>
    </row>
    <row r="39" spans="1:6" ht="22.5">
      <c r="A39" s="21" t="s">
        <v>171</v>
      </c>
      <c r="B39" s="57" t="s">
        <v>144</v>
      </c>
      <c r="C39" s="23" t="s">
        <v>192</v>
      </c>
      <c r="D39" s="24">
        <v>200</v>
      </c>
      <c r="E39" s="58">
        <v>200</v>
      </c>
      <c r="F39" s="59" t="str">
        <f t="shared" si="0"/>
        <v>-</v>
      </c>
    </row>
    <row r="40" spans="1:6" ht="22.5">
      <c r="A40" s="21" t="s">
        <v>173</v>
      </c>
      <c r="B40" s="57" t="s">
        <v>144</v>
      </c>
      <c r="C40" s="23" t="s">
        <v>193</v>
      </c>
      <c r="D40" s="24">
        <v>200</v>
      </c>
      <c r="E40" s="58">
        <v>200</v>
      </c>
      <c r="F40" s="59" t="str">
        <f t="shared" si="0"/>
        <v>-</v>
      </c>
    </row>
    <row r="41" spans="1:6">
      <c r="A41" s="45" t="s">
        <v>194</v>
      </c>
      <c r="B41" s="46" t="s">
        <v>144</v>
      </c>
      <c r="C41" s="47" t="s">
        <v>195</v>
      </c>
      <c r="D41" s="48">
        <v>532600</v>
      </c>
      <c r="E41" s="49">
        <v>147468.46</v>
      </c>
      <c r="F41" s="50">
        <f t="shared" si="0"/>
        <v>385131.54000000004</v>
      </c>
    </row>
    <row r="42" spans="1:6" ht="22.5">
      <c r="A42" s="21" t="s">
        <v>185</v>
      </c>
      <c r="B42" s="57" t="s">
        <v>144</v>
      </c>
      <c r="C42" s="23" t="s">
        <v>196</v>
      </c>
      <c r="D42" s="24">
        <v>532600</v>
      </c>
      <c r="E42" s="58">
        <v>147468.46</v>
      </c>
      <c r="F42" s="59">
        <f t="shared" si="0"/>
        <v>385131.54000000004</v>
      </c>
    </row>
    <row r="43" spans="1:6">
      <c r="A43" s="21" t="s">
        <v>187</v>
      </c>
      <c r="B43" s="57" t="s">
        <v>144</v>
      </c>
      <c r="C43" s="23" t="s">
        <v>197</v>
      </c>
      <c r="D43" s="24">
        <v>532600</v>
      </c>
      <c r="E43" s="58">
        <v>147468.46</v>
      </c>
      <c r="F43" s="59">
        <f t="shared" si="0"/>
        <v>385131.54000000004</v>
      </c>
    </row>
    <row r="44" spans="1:6" ht="67.5">
      <c r="A44" s="21" t="s">
        <v>198</v>
      </c>
      <c r="B44" s="57" t="s">
        <v>144</v>
      </c>
      <c r="C44" s="23" t="s">
        <v>199</v>
      </c>
      <c r="D44" s="24">
        <v>20000</v>
      </c>
      <c r="E44" s="58">
        <v>15183.2</v>
      </c>
      <c r="F44" s="59">
        <f t="shared" si="0"/>
        <v>4816.7999999999993</v>
      </c>
    </row>
    <row r="45" spans="1:6" ht="22.5">
      <c r="A45" s="21" t="s">
        <v>169</v>
      </c>
      <c r="B45" s="57" t="s">
        <v>144</v>
      </c>
      <c r="C45" s="23" t="s">
        <v>200</v>
      </c>
      <c r="D45" s="24">
        <v>20000</v>
      </c>
      <c r="E45" s="58">
        <v>15183.2</v>
      </c>
      <c r="F45" s="59">
        <f t="shared" si="0"/>
        <v>4816.7999999999993</v>
      </c>
    </row>
    <row r="46" spans="1:6" ht="22.5">
      <c r="A46" s="21" t="s">
        <v>171</v>
      </c>
      <c r="B46" s="57" t="s">
        <v>144</v>
      </c>
      <c r="C46" s="23" t="s">
        <v>201</v>
      </c>
      <c r="D46" s="24">
        <v>20000</v>
      </c>
      <c r="E46" s="58">
        <v>15183.2</v>
      </c>
      <c r="F46" s="59">
        <f t="shared" si="0"/>
        <v>4816.7999999999993</v>
      </c>
    </row>
    <row r="47" spans="1:6" ht="22.5">
      <c r="A47" s="21" t="s">
        <v>173</v>
      </c>
      <c r="B47" s="57" t="s">
        <v>144</v>
      </c>
      <c r="C47" s="23" t="s">
        <v>202</v>
      </c>
      <c r="D47" s="24">
        <v>20000</v>
      </c>
      <c r="E47" s="58">
        <v>15183.2</v>
      </c>
      <c r="F47" s="59">
        <f t="shared" ref="F47:F78" si="1">IF(OR(D47="-",IF(E47="-",0,E47)&gt;=IF(D47="-",0,D47)),"-",IF(D47="-",0,D47)-IF(E47="-",0,E47))</f>
        <v>4816.7999999999993</v>
      </c>
    </row>
    <row r="48" spans="1:6" ht="56.25">
      <c r="A48" s="21" t="s">
        <v>203</v>
      </c>
      <c r="B48" s="57" t="s">
        <v>144</v>
      </c>
      <c r="C48" s="23" t="s">
        <v>204</v>
      </c>
      <c r="D48" s="24">
        <v>497600</v>
      </c>
      <c r="E48" s="58">
        <v>120000</v>
      </c>
      <c r="F48" s="59">
        <f t="shared" si="1"/>
        <v>377600</v>
      </c>
    </row>
    <row r="49" spans="1:6" ht="22.5">
      <c r="A49" s="21" t="s">
        <v>169</v>
      </c>
      <c r="B49" s="57" t="s">
        <v>144</v>
      </c>
      <c r="C49" s="23" t="s">
        <v>205</v>
      </c>
      <c r="D49" s="24">
        <v>497600</v>
      </c>
      <c r="E49" s="58">
        <v>120000</v>
      </c>
      <c r="F49" s="59">
        <f t="shared" si="1"/>
        <v>377600</v>
      </c>
    </row>
    <row r="50" spans="1:6" ht="22.5">
      <c r="A50" s="21" t="s">
        <v>171</v>
      </c>
      <c r="B50" s="57" t="s">
        <v>144</v>
      </c>
      <c r="C50" s="23" t="s">
        <v>206</v>
      </c>
      <c r="D50" s="24">
        <v>497600</v>
      </c>
      <c r="E50" s="58">
        <v>120000</v>
      </c>
      <c r="F50" s="59">
        <f t="shared" si="1"/>
        <v>377600</v>
      </c>
    </row>
    <row r="51" spans="1:6" ht="22.5">
      <c r="A51" s="21" t="s">
        <v>173</v>
      </c>
      <c r="B51" s="57" t="s">
        <v>144</v>
      </c>
      <c r="C51" s="23" t="s">
        <v>207</v>
      </c>
      <c r="D51" s="24">
        <v>497600</v>
      </c>
      <c r="E51" s="58">
        <v>120000</v>
      </c>
      <c r="F51" s="59">
        <f t="shared" si="1"/>
        <v>377600</v>
      </c>
    </row>
    <row r="52" spans="1:6" ht="45">
      <c r="A52" s="21" t="s">
        <v>208</v>
      </c>
      <c r="B52" s="57" t="s">
        <v>144</v>
      </c>
      <c r="C52" s="23" t="s">
        <v>209</v>
      </c>
      <c r="D52" s="24">
        <v>15000</v>
      </c>
      <c r="E52" s="58">
        <v>12285.26</v>
      </c>
      <c r="F52" s="59">
        <f t="shared" si="1"/>
        <v>2714.74</v>
      </c>
    </row>
    <row r="53" spans="1:6">
      <c r="A53" s="21" t="s">
        <v>177</v>
      </c>
      <c r="B53" s="57" t="s">
        <v>144</v>
      </c>
      <c r="C53" s="23" t="s">
        <v>210</v>
      </c>
      <c r="D53" s="24">
        <v>15000</v>
      </c>
      <c r="E53" s="58">
        <v>12285.26</v>
      </c>
      <c r="F53" s="59">
        <f t="shared" si="1"/>
        <v>2714.74</v>
      </c>
    </row>
    <row r="54" spans="1:6">
      <c r="A54" s="21" t="s">
        <v>179</v>
      </c>
      <c r="B54" s="57" t="s">
        <v>144</v>
      </c>
      <c r="C54" s="23" t="s">
        <v>211</v>
      </c>
      <c r="D54" s="24">
        <v>15000</v>
      </c>
      <c r="E54" s="58">
        <v>12285.26</v>
      </c>
      <c r="F54" s="59">
        <f t="shared" si="1"/>
        <v>2714.74</v>
      </c>
    </row>
    <row r="55" spans="1:6">
      <c r="A55" s="21" t="s">
        <v>183</v>
      </c>
      <c r="B55" s="57" t="s">
        <v>144</v>
      </c>
      <c r="C55" s="23" t="s">
        <v>212</v>
      </c>
      <c r="D55" s="24">
        <v>15000</v>
      </c>
      <c r="E55" s="58">
        <v>12285.26</v>
      </c>
      <c r="F55" s="59">
        <f t="shared" si="1"/>
        <v>2714.74</v>
      </c>
    </row>
    <row r="56" spans="1:6">
      <c r="A56" s="45" t="s">
        <v>213</v>
      </c>
      <c r="B56" s="46" t="s">
        <v>144</v>
      </c>
      <c r="C56" s="47" t="s">
        <v>214</v>
      </c>
      <c r="D56" s="48">
        <v>173300</v>
      </c>
      <c r="E56" s="49">
        <v>173300</v>
      </c>
      <c r="F56" s="50" t="str">
        <f t="shared" si="1"/>
        <v>-</v>
      </c>
    </row>
    <row r="57" spans="1:6">
      <c r="A57" s="45" t="s">
        <v>215</v>
      </c>
      <c r="B57" s="46" t="s">
        <v>144</v>
      </c>
      <c r="C57" s="47" t="s">
        <v>216</v>
      </c>
      <c r="D57" s="48">
        <v>173300</v>
      </c>
      <c r="E57" s="49">
        <v>173300</v>
      </c>
      <c r="F57" s="50" t="str">
        <f t="shared" si="1"/>
        <v>-</v>
      </c>
    </row>
    <row r="58" spans="1:6" ht="22.5">
      <c r="A58" s="21" t="s">
        <v>185</v>
      </c>
      <c r="B58" s="57" t="s">
        <v>144</v>
      </c>
      <c r="C58" s="23" t="s">
        <v>217</v>
      </c>
      <c r="D58" s="24">
        <v>173300</v>
      </c>
      <c r="E58" s="58">
        <v>173300</v>
      </c>
      <c r="F58" s="59" t="str">
        <f t="shared" si="1"/>
        <v>-</v>
      </c>
    </row>
    <row r="59" spans="1:6">
      <c r="A59" s="21" t="s">
        <v>187</v>
      </c>
      <c r="B59" s="57" t="s">
        <v>144</v>
      </c>
      <c r="C59" s="23" t="s">
        <v>218</v>
      </c>
      <c r="D59" s="24">
        <v>173300</v>
      </c>
      <c r="E59" s="58">
        <v>173300</v>
      </c>
      <c r="F59" s="59" t="str">
        <f t="shared" si="1"/>
        <v>-</v>
      </c>
    </row>
    <row r="60" spans="1:6" ht="45">
      <c r="A60" s="21" t="s">
        <v>219</v>
      </c>
      <c r="B60" s="57" t="s">
        <v>144</v>
      </c>
      <c r="C60" s="23" t="s">
        <v>220</v>
      </c>
      <c r="D60" s="24">
        <v>173300</v>
      </c>
      <c r="E60" s="58">
        <v>173300</v>
      </c>
      <c r="F60" s="59" t="str">
        <f t="shared" si="1"/>
        <v>-</v>
      </c>
    </row>
    <row r="61" spans="1:6" ht="56.25">
      <c r="A61" s="21" t="s">
        <v>157</v>
      </c>
      <c r="B61" s="57" t="s">
        <v>144</v>
      </c>
      <c r="C61" s="23" t="s">
        <v>221</v>
      </c>
      <c r="D61" s="24">
        <v>173300</v>
      </c>
      <c r="E61" s="58">
        <v>173300</v>
      </c>
      <c r="F61" s="59" t="str">
        <f t="shared" si="1"/>
        <v>-</v>
      </c>
    </row>
    <row r="62" spans="1:6" ht="22.5">
      <c r="A62" s="21" t="s">
        <v>159</v>
      </c>
      <c r="B62" s="57" t="s">
        <v>144</v>
      </c>
      <c r="C62" s="23" t="s">
        <v>222</v>
      </c>
      <c r="D62" s="24">
        <v>173300</v>
      </c>
      <c r="E62" s="58">
        <v>173300</v>
      </c>
      <c r="F62" s="59" t="str">
        <f t="shared" si="1"/>
        <v>-</v>
      </c>
    </row>
    <row r="63" spans="1:6" ht="22.5">
      <c r="A63" s="21" t="s">
        <v>161</v>
      </c>
      <c r="B63" s="57" t="s">
        <v>144</v>
      </c>
      <c r="C63" s="23" t="s">
        <v>223</v>
      </c>
      <c r="D63" s="24">
        <v>134080.87</v>
      </c>
      <c r="E63" s="58">
        <v>134080.87</v>
      </c>
      <c r="F63" s="59" t="str">
        <f t="shared" si="1"/>
        <v>-</v>
      </c>
    </row>
    <row r="64" spans="1:6" ht="33.75">
      <c r="A64" s="21" t="s">
        <v>165</v>
      </c>
      <c r="B64" s="57" t="s">
        <v>144</v>
      </c>
      <c r="C64" s="23" t="s">
        <v>224</v>
      </c>
      <c r="D64" s="24">
        <v>39219.129999999997</v>
      </c>
      <c r="E64" s="58">
        <v>39219.129999999997</v>
      </c>
      <c r="F64" s="59" t="str">
        <f t="shared" si="1"/>
        <v>-</v>
      </c>
    </row>
    <row r="65" spans="1:6" ht="22.5">
      <c r="A65" s="45" t="s">
        <v>225</v>
      </c>
      <c r="B65" s="46" t="s">
        <v>144</v>
      </c>
      <c r="C65" s="47" t="s">
        <v>226</v>
      </c>
      <c r="D65" s="48">
        <v>15000</v>
      </c>
      <c r="E65" s="49">
        <v>9106.6</v>
      </c>
      <c r="F65" s="50">
        <f t="shared" si="1"/>
        <v>5893.4</v>
      </c>
    </row>
    <row r="66" spans="1:6" ht="33.75">
      <c r="A66" s="45" t="s">
        <v>227</v>
      </c>
      <c r="B66" s="46" t="s">
        <v>144</v>
      </c>
      <c r="C66" s="47" t="s">
        <v>228</v>
      </c>
      <c r="D66" s="48">
        <v>15000</v>
      </c>
      <c r="E66" s="49">
        <v>9106.6</v>
      </c>
      <c r="F66" s="50">
        <f t="shared" si="1"/>
        <v>5893.4</v>
      </c>
    </row>
    <row r="67" spans="1:6" ht="45">
      <c r="A67" s="21" t="s">
        <v>229</v>
      </c>
      <c r="B67" s="57" t="s">
        <v>144</v>
      </c>
      <c r="C67" s="23" t="s">
        <v>230</v>
      </c>
      <c r="D67" s="24">
        <v>15000</v>
      </c>
      <c r="E67" s="58">
        <v>9106.6</v>
      </c>
      <c r="F67" s="59">
        <f t="shared" si="1"/>
        <v>5893.4</v>
      </c>
    </row>
    <row r="68" spans="1:6">
      <c r="A68" s="21" t="s">
        <v>231</v>
      </c>
      <c r="B68" s="57" t="s">
        <v>144</v>
      </c>
      <c r="C68" s="23" t="s">
        <v>232</v>
      </c>
      <c r="D68" s="24">
        <v>15000</v>
      </c>
      <c r="E68" s="58">
        <v>9106.6</v>
      </c>
      <c r="F68" s="59">
        <f t="shared" si="1"/>
        <v>5893.4</v>
      </c>
    </row>
    <row r="69" spans="1:6" ht="67.5">
      <c r="A69" s="60" t="s">
        <v>233</v>
      </c>
      <c r="B69" s="57" t="s">
        <v>144</v>
      </c>
      <c r="C69" s="23" t="s">
        <v>234</v>
      </c>
      <c r="D69" s="24">
        <v>15000</v>
      </c>
      <c r="E69" s="58">
        <v>9106.6</v>
      </c>
      <c r="F69" s="59">
        <f t="shared" si="1"/>
        <v>5893.4</v>
      </c>
    </row>
    <row r="70" spans="1:6" ht="22.5">
      <c r="A70" s="21" t="s">
        <v>169</v>
      </c>
      <c r="B70" s="57" t="s">
        <v>144</v>
      </c>
      <c r="C70" s="23" t="s">
        <v>235</v>
      </c>
      <c r="D70" s="24">
        <v>15000</v>
      </c>
      <c r="E70" s="58">
        <v>9106.6</v>
      </c>
      <c r="F70" s="59">
        <f t="shared" si="1"/>
        <v>5893.4</v>
      </c>
    </row>
    <row r="71" spans="1:6" ht="22.5">
      <c r="A71" s="21" t="s">
        <v>171</v>
      </c>
      <c r="B71" s="57" t="s">
        <v>144</v>
      </c>
      <c r="C71" s="23" t="s">
        <v>236</v>
      </c>
      <c r="D71" s="24">
        <v>15000</v>
      </c>
      <c r="E71" s="58">
        <v>9106.6</v>
      </c>
      <c r="F71" s="59">
        <f t="shared" si="1"/>
        <v>5893.4</v>
      </c>
    </row>
    <row r="72" spans="1:6" ht="22.5">
      <c r="A72" s="21" t="s">
        <v>173</v>
      </c>
      <c r="B72" s="57" t="s">
        <v>144</v>
      </c>
      <c r="C72" s="23" t="s">
        <v>237</v>
      </c>
      <c r="D72" s="24">
        <v>15000</v>
      </c>
      <c r="E72" s="58">
        <v>9106.6</v>
      </c>
      <c r="F72" s="59">
        <f t="shared" si="1"/>
        <v>5893.4</v>
      </c>
    </row>
    <row r="73" spans="1:6">
      <c r="A73" s="45" t="s">
        <v>238</v>
      </c>
      <c r="B73" s="46" t="s">
        <v>144</v>
      </c>
      <c r="C73" s="47" t="s">
        <v>239</v>
      </c>
      <c r="D73" s="48">
        <v>617200</v>
      </c>
      <c r="E73" s="49">
        <v>597136.52</v>
      </c>
      <c r="F73" s="50">
        <f t="shared" si="1"/>
        <v>20063.479999999981</v>
      </c>
    </row>
    <row r="74" spans="1:6">
      <c r="A74" s="45" t="s">
        <v>240</v>
      </c>
      <c r="B74" s="46" t="s">
        <v>144</v>
      </c>
      <c r="C74" s="47" t="s">
        <v>241</v>
      </c>
      <c r="D74" s="48">
        <v>3600</v>
      </c>
      <c r="E74" s="49">
        <v>2947.96</v>
      </c>
      <c r="F74" s="50">
        <f t="shared" si="1"/>
        <v>652.04</v>
      </c>
    </row>
    <row r="75" spans="1:6" ht="22.5">
      <c r="A75" s="21" t="s">
        <v>242</v>
      </c>
      <c r="B75" s="57" t="s">
        <v>144</v>
      </c>
      <c r="C75" s="23" t="s">
        <v>243</v>
      </c>
      <c r="D75" s="24">
        <v>3600</v>
      </c>
      <c r="E75" s="58">
        <v>2947.96</v>
      </c>
      <c r="F75" s="59">
        <f t="shared" si="1"/>
        <v>652.04</v>
      </c>
    </row>
    <row r="76" spans="1:6" ht="22.5">
      <c r="A76" s="21" t="s">
        <v>244</v>
      </c>
      <c r="B76" s="57" t="s">
        <v>144</v>
      </c>
      <c r="C76" s="23" t="s">
        <v>245</v>
      </c>
      <c r="D76" s="24">
        <v>3600</v>
      </c>
      <c r="E76" s="58">
        <v>2947.96</v>
      </c>
      <c r="F76" s="59">
        <f t="shared" si="1"/>
        <v>652.04</v>
      </c>
    </row>
    <row r="77" spans="1:6" ht="78.75">
      <c r="A77" s="60" t="s">
        <v>246</v>
      </c>
      <c r="B77" s="57" t="s">
        <v>144</v>
      </c>
      <c r="C77" s="23" t="s">
        <v>247</v>
      </c>
      <c r="D77" s="24">
        <v>3600</v>
      </c>
      <c r="E77" s="58">
        <v>2947.96</v>
      </c>
      <c r="F77" s="59">
        <f t="shared" si="1"/>
        <v>652.04</v>
      </c>
    </row>
    <row r="78" spans="1:6" ht="22.5">
      <c r="A78" s="21" t="s">
        <v>169</v>
      </c>
      <c r="B78" s="57" t="s">
        <v>144</v>
      </c>
      <c r="C78" s="23" t="s">
        <v>248</v>
      </c>
      <c r="D78" s="24">
        <v>3600</v>
      </c>
      <c r="E78" s="58">
        <v>2947.96</v>
      </c>
      <c r="F78" s="59">
        <f t="shared" si="1"/>
        <v>652.04</v>
      </c>
    </row>
    <row r="79" spans="1:6" ht="22.5">
      <c r="A79" s="21" t="s">
        <v>171</v>
      </c>
      <c r="B79" s="57" t="s">
        <v>144</v>
      </c>
      <c r="C79" s="23" t="s">
        <v>249</v>
      </c>
      <c r="D79" s="24">
        <v>3600</v>
      </c>
      <c r="E79" s="58">
        <v>2947.96</v>
      </c>
      <c r="F79" s="59">
        <f t="shared" ref="F79:F110" si="2">IF(OR(D79="-",IF(E79="-",0,E79)&gt;=IF(D79="-",0,D79)),"-",IF(D79="-",0,D79)-IF(E79="-",0,E79))</f>
        <v>652.04</v>
      </c>
    </row>
    <row r="80" spans="1:6" ht="22.5">
      <c r="A80" s="21" t="s">
        <v>173</v>
      </c>
      <c r="B80" s="57" t="s">
        <v>144</v>
      </c>
      <c r="C80" s="23" t="s">
        <v>250</v>
      </c>
      <c r="D80" s="24">
        <v>3600</v>
      </c>
      <c r="E80" s="58">
        <v>2947.96</v>
      </c>
      <c r="F80" s="59">
        <f t="shared" si="2"/>
        <v>652.04</v>
      </c>
    </row>
    <row r="81" spans="1:6">
      <c r="A81" s="45" t="s">
        <v>251</v>
      </c>
      <c r="B81" s="46" t="s">
        <v>144</v>
      </c>
      <c r="C81" s="47" t="s">
        <v>252</v>
      </c>
      <c r="D81" s="48">
        <v>613600</v>
      </c>
      <c r="E81" s="49">
        <v>594188.56000000006</v>
      </c>
      <c r="F81" s="50">
        <f t="shared" si="2"/>
        <v>19411.439999999944</v>
      </c>
    </row>
    <row r="82" spans="1:6" ht="22.5">
      <c r="A82" s="21" t="s">
        <v>242</v>
      </c>
      <c r="B82" s="57" t="s">
        <v>144</v>
      </c>
      <c r="C82" s="23" t="s">
        <v>253</v>
      </c>
      <c r="D82" s="24">
        <v>468600</v>
      </c>
      <c r="E82" s="58">
        <v>449383.46</v>
      </c>
      <c r="F82" s="59">
        <f t="shared" si="2"/>
        <v>19216.539999999979</v>
      </c>
    </row>
    <row r="83" spans="1:6" ht="33.75">
      <c r="A83" s="21" t="s">
        <v>254</v>
      </c>
      <c r="B83" s="57" t="s">
        <v>144</v>
      </c>
      <c r="C83" s="23" t="s">
        <v>255</v>
      </c>
      <c r="D83" s="24">
        <v>366600</v>
      </c>
      <c r="E83" s="58">
        <v>347662.98</v>
      </c>
      <c r="F83" s="59">
        <f t="shared" si="2"/>
        <v>18937.020000000019</v>
      </c>
    </row>
    <row r="84" spans="1:6" ht="78.75">
      <c r="A84" s="60" t="s">
        <v>256</v>
      </c>
      <c r="B84" s="57" t="s">
        <v>144</v>
      </c>
      <c r="C84" s="23" t="s">
        <v>257</v>
      </c>
      <c r="D84" s="24">
        <v>366600</v>
      </c>
      <c r="E84" s="58">
        <v>347662.98</v>
      </c>
      <c r="F84" s="59">
        <f t="shared" si="2"/>
        <v>18937.020000000019</v>
      </c>
    </row>
    <row r="85" spans="1:6" ht="22.5">
      <c r="A85" s="21" t="s">
        <v>169</v>
      </c>
      <c r="B85" s="57" t="s">
        <v>144</v>
      </c>
      <c r="C85" s="23" t="s">
        <v>258</v>
      </c>
      <c r="D85" s="24">
        <v>366600</v>
      </c>
      <c r="E85" s="58">
        <v>347662.98</v>
      </c>
      <c r="F85" s="59">
        <f t="shared" si="2"/>
        <v>18937.020000000019</v>
      </c>
    </row>
    <row r="86" spans="1:6" ht="22.5">
      <c r="A86" s="21" t="s">
        <v>171</v>
      </c>
      <c r="B86" s="57" t="s">
        <v>144</v>
      </c>
      <c r="C86" s="23" t="s">
        <v>259</v>
      </c>
      <c r="D86" s="24">
        <v>366600</v>
      </c>
      <c r="E86" s="58">
        <v>347662.98</v>
      </c>
      <c r="F86" s="59">
        <f t="shared" si="2"/>
        <v>18937.020000000019</v>
      </c>
    </row>
    <row r="87" spans="1:6" ht="22.5">
      <c r="A87" s="21" t="s">
        <v>173</v>
      </c>
      <c r="B87" s="57" t="s">
        <v>144</v>
      </c>
      <c r="C87" s="23" t="s">
        <v>260</v>
      </c>
      <c r="D87" s="24">
        <v>366600</v>
      </c>
      <c r="E87" s="58">
        <v>347662.98</v>
      </c>
      <c r="F87" s="59">
        <f t="shared" si="2"/>
        <v>18937.020000000019</v>
      </c>
    </row>
    <row r="88" spans="1:6" ht="22.5">
      <c r="A88" s="21" t="s">
        <v>261</v>
      </c>
      <c r="B88" s="57" t="s">
        <v>144</v>
      </c>
      <c r="C88" s="23" t="s">
        <v>262</v>
      </c>
      <c r="D88" s="24">
        <v>102000</v>
      </c>
      <c r="E88" s="58">
        <v>101720.48</v>
      </c>
      <c r="F88" s="59">
        <f t="shared" si="2"/>
        <v>279.52000000000407</v>
      </c>
    </row>
    <row r="89" spans="1:6" ht="67.5">
      <c r="A89" s="60" t="s">
        <v>263</v>
      </c>
      <c r="B89" s="57" t="s">
        <v>144</v>
      </c>
      <c r="C89" s="23" t="s">
        <v>264</v>
      </c>
      <c r="D89" s="24">
        <v>15000</v>
      </c>
      <c r="E89" s="58">
        <v>15000</v>
      </c>
      <c r="F89" s="59" t="str">
        <f t="shared" si="2"/>
        <v>-</v>
      </c>
    </row>
    <row r="90" spans="1:6" ht="22.5">
      <c r="A90" s="21" t="s">
        <v>169</v>
      </c>
      <c r="B90" s="57" t="s">
        <v>144</v>
      </c>
      <c r="C90" s="23" t="s">
        <v>265</v>
      </c>
      <c r="D90" s="24">
        <v>15000</v>
      </c>
      <c r="E90" s="58">
        <v>15000</v>
      </c>
      <c r="F90" s="59" t="str">
        <f t="shared" si="2"/>
        <v>-</v>
      </c>
    </row>
    <row r="91" spans="1:6" ht="22.5">
      <c r="A91" s="21" t="s">
        <v>171</v>
      </c>
      <c r="B91" s="57" t="s">
        <v>144</v>
      </c>
      <c r="C91" s="23" t="s">
        <v>266</v>
      </c>
      <c r="D91" s="24">
        <v>15000</v>
      </c>
      <c r="E91" s="58">
        <v>15000</v>
      </c>
      <c r="F91" s="59" t="str">
        <f t="shared" si="2"/>
        <v>-</v>
      </c>
    </row>
    <row r="92" spans="1:6" ht="22.5">
      <c r="A92" s="21" t="s">
        <v>173</v>
      </c>
      <c r="B92" s="57" t="s">
        <v>144</v>
      </c>
      <c r="C92" s="23" t="s">
        <v>267</v>
      </c>
      <c r="D92" s="24">
        <v>15000</v>
      </c>
      <c r="E92" s="58">
        <v>15000</v>
      </c>
      <c r="F92" s="59" t="str">
        <f t="shared" si="2"/>
        <v>-</v>
      </c>
    </row>
    <row r="93" spans="1:6" ht="90">
      <c r="A93" s="60" t="s">
        <v>268</v>
      </c>
      <c r="B93" s="57" t="s">
        <v>144</v>
      </c>
      <c r="C93" s="23" t="s">
        <v>269</v>
      </c>
      <c r="D93" s="24">
        <v>87000</v>
      </c>
      <c r="E93" s="58">
        <v>86720.48</v>
      </c>
      <c r="F93" s="59">
        <f t="shared" si="2"/>
        <v>279.52000000000407</v>
      </c>
    </row>
    <row r="94" spans="1:6" ht="22.5">
      <c r="A94" s="21" t="s">
        <v>169</v>
      </c>
      <c r="B94" s="57" t="s">
        <v>144</v>
      </c>
      <c r="C94" s="23" t="s">
        <v>270</v>
      </c>
      <c r="D94" s="24">
        <v>87000</v>
      </c>
      <c r="E94" s="58">
        <v>86720.48</v>
      </c>
      <c r="F94" s="59">
        <f t="shared" si="2"/>
        <v>279.52000000000407</v>
      </c>
    </row>
    <row r="95" spans="1:6" ht="22.5">
      <c r="A95" s="21" t="s">
        <v>171</v>
      </c>
      <c r="B95" s="57" t="s">
        <v>144</v>
      </c>
      <c r="C95" s="23" t="s">
        <v>271</v>
      </c>
      <c r="D95" s="24">
        <v>87000</v>
      </c>
      <c r="E95" s="58">
        <v>86720.48</v>
      </c>
      <c r="F95" s="59">
        <f t="shared" si="2"/>
        <v>279.52000000000407</v>
      </c>
    </row>
    <row r="96" spans="1:6" ht="22.5">
      <c r="A96" s="21" t="s">
        <v>173</v>
      </c>
      <c r="B96" s="57" t="s">
        <v>144</v>
      </c>
      <c r="C96" s="23" t="s">
        <v>272</v>
      </c>
      <c r="D96" s="24">
        <v>87000</v>
      </c>
      <c r="E96" s="58">
        <v>86720.48</v>
      </c>
      <c r="F96" s="59">
        <f t="shared" si="2"/>
        <v>279.52000000000407</v>
      </c>
    </row>
    <row r="97" spans="1:6" ht="33.75">
      <c r="A97" s="21" t="s">
        <v>273</v>
      </c>
      <c r="B97" s="57" t="s">
        <v>144</v>
      </c>
      <c r="C97" s="23" t="s">
        <v>274</v>
      </c>
      <c r="D97" s="24">
        <v>145000</v>
      </c>
      <c r="E97" s="58">
        <v>144805.1</v>
      </c>
      <c r="F97" s="59">
        <f t="shared" si="2"/>
        <v>194.89999999999418</v>
      </c>
    </row>
    <row r="98" spans="1:6" ht="22.5">
      <c r="A98" s="21" t="s">
        <v>275</v>
      </c>
      <c r="B98" s="57" t="s">
        <v>144</v>
      </c>
      <c r="C98" s="23" t="s">
        <v>276</v>
      </c>
      <c r="D98" s="24">
        <v>145000</v>
      </c>
      <c r="E98" s="58">
        <v>144805.1</v>
      </c>
      <c r="F98" s="59">
        <f t="shared" si="2"/>
        <v>194.89999999999418</v>
      </c>
    </row>
    <row r="99" spans="1:6" ht="90">
      <c r="A99" s="60" t="s">
        <v>277</v>
      </c>
      <c r="B99" s="57" t="s">
        <v>144</v>
      </c>
      <c r="C99" s="23" t="s">
        <v>278</v>
      </c>
      <c r="D99" s="24">
        <v>145000</v>
      </c>
      <c r="E99" s="58">
        <v>144805.1</v>
      </c>
      <c r="F99" s="59">
        <f t="shared" si="2"/>
        <v>194.89999999999418</v>
      </c>
    </row>
    <row r="100" spans="1:6" ht="22.5">
      <c r="A100" s="21" t="s">
        <v>169</v>
      </c>
      <c r="B100" s="57" t="s">
        <v>144</v>
      </c>
      <c r="C100" s="23" t="s">
        <v>279</v>
      </c>
      <c r="D100" s="24">
        <v>145000</v>
      </c>
      <c r="E100" s="58">
        <v>144805.1</v>
      </c>
      <c r="F100" s="59">
        <f t="shared" si="2"/>
        <v>194.89999999999418</v>
      </c>
    </row>
    <row r="101" spans="1:6" ht="22.5">
      <c r="A101" s="21" t="s">
        <v>171</v>
      </c>
      <c r="B101" s="57" t="s">
        <v>144</v>
      </c>
      <c r="C101" s="23" t="s">
        <v>280</v>
      </c>
      <c r="D101" s="24">
        <v>145000</v>
      </c>
      <c r="E101" s="58">
        <v>144805.1</v>
      </c>
      <c r="F101" s="59">
        <f t="shared" si="2"/>
        <v>194.89999999999418</v>
      </c>
    </row>
    <row r="102" spans="1:6" ht="22.5">
      <c r="A102" s="21" t="s">
        <v>173</v>
      </c>
      <c r="B102" s="57" t="s">
        <v>144</v>
      </c>
      <c r="C102" s="23" t="s">
        <v>281</v>
      </c>
      <c r="D102" s="24">
        <v>145000</v>
      </c>
      <c r="E102" s="58">
        <v>144805.1</v>
      </c>
      <c r="F102" s="59">
        <f t="shared" si="2"/>
        <v>194.89999999999418</v>
      </c>
    </row>
    <row r="103" spans="1:6">
      <c r="A103" s="45" t="s">
        <v>282</v>
      </c>
      <c r="B103" s="46" t="s">
        <v>144</v>
      </c>
      <c r="C103" s="47" t="s">
        <v>283</v>
      </c>
      <c r="D103" s="48">
        <v>20000</v>
      </c>
      <c r="E103" s="49">
        <v>20000</v>
      </c>
      <c r="F103" s="50" t="str">
        <f t="shared" si="2"/>
        <v>-</v>
      </c>
    </row>
    <row r="104" spans="1:6" ht="22.5">
      <c r="A104" s="45" t="s">
        <v>284</v>
      </c>
      <c r="B104" s="46" t="s">
        <v>144</v>
      </c>
      <c r="C104" s="47" t="s">
        <v>285</v>
      </c>
      <c r="D104" s="48">
        <v>20000</v>
      </c>
      <c r="E104" s="49">
        <v>20000</v>
      </c>
      <c r="F104" s="50" t="str">
        <f t="shared" si="2"/>
        <v>-</v>
      </c>
    </row>
    <row r="105" spans="1:6" ht="22.5">
      <c r="A105" s="21" t="s">
        <v>185</v>
      </c>
      <c r="B105" s="57" t="s">
        <v>144</v>
      </c>
      <c r="C105" s="23" t="s">
        <v>286</v>
      </c>
      <c r="D105" s="24">
        <v>20000</v>
      </c>
      <c r="E105" s="58">
        <v>20000</v>
      </c>
      <c r="F105" s="59" t="str">
        <f t="shared" si="2"/>
        <v>-</v>
      </c>
    </row>
    <row r="106" spans="1:6">
      <c r="A106" s="21" t="s">
        <v>187</v>
      </c>
      <c r="B106" s="57" t="s">
        <v>144</v>
      </c>
      <c r="C106" s="23" t="s">
        <v>287</v>
      </c>
      <c r="D106" s="24">
        <v>20000</v>
      </c>
      <c r="E106" s="58">
        <v>20000</v>
      </c>
      <c r="F106" s="59" t="str">
        <f t="shared" si="2"/>
        <v>-</v>
      </c>
    </row>
    <row r="107" spans="1:6" ht="56.25">
      <c r="A107" s="21" t="s">
        <v>288</v>
      </c>
      <c r="B107" s="57" t="s">
        <v>144</v>
      </c>
      <c r="C107" s="23" t="s">
        <v>289</v>
      </c>
      <c r="D107" s="24">
        <v>20000</v>
      </c>
      <c r="E107" s="58">
        <v>20000</v>
      </c>
      <c r="F107" s="59" t="str">
        <f t="shared" si="2"/>
        <v>-</v>
      </c>
    </row>
    <row r="108" spans="1:6" ht="22.5">
      <c r="A108" s="21" t="s">
        <v>169</v>
      </c>
      <c r="B108" s="57" t="s">
        <v>144</v>
      </c>
      <c r="C108" s="23" t="s">
        <v>290</v>
      </c>
      <c r="D108" s="24">
        <v>20000</v>
      </c>
      <c r="E108" s="58">
        <v>20000</v>
      </c>
      <c r="F108" s="59" t="str">
        <f t="shared" si="2"/>
        <v>-</v>
      </c>
    </row>
    <row r="109" spans="1:6" ht="22.5">
      <c r="A109" s="21" t="s">
        <v>171</v>
      </c>
      <c r="B109" s="57" t="s">
        <v>144</v>
      </c>
      <c r="C109" s="23" t="s">
        <v>291</v>
      </c>
      <c r="D109" s="24">
        <v>20000</v>
      </c>
      <c r="E109" s="58">
        <v>20000</v>
      </c>
      <c r="F109" s="59" t="str">
        <f t="shared" si="2"/>
        <v>-</v>
      </c>
    </row>
    <row r="110" spans="1:6" ht="22.5">
      <c r="A110" s="21" t="s">
        <v>173</v>
      </c>
      <c r="B110" s="57" t="s">
        <v>144</v>
      </c>
      <c r="C110" s="23" t="s">
        <v>292</v>
      </c>
      <c r="D110" s="24">
        <v>20000</v>
      </c>
      <c r="E110" s="58">
        <v>20000</v>
      </c>
      <c r="F110" s="59" t="str">
        <f t="shared" si="2"/>
        <v>-</v>
      </c>
    </row>
    <row r="111" spans="1:6">
      <c r="A111" s="45" t="s">
        <v>293</v>
      </c>
      <c r="B111" s="46" t="s">
        <v>144</v>
      </c>
      <c r="C111" s="47" t="s">
        <v>294</v>
      </c>
      <c r="D111" s="48">
        <v>4163700</v>
      </c>
      <c r="E111" s="49">
        <v>4163700</v>
      </c>
      <c r="F111" s="50" t="str">
        <f t="shared" ref="F111:F136" si="3">IF(OR(D111="-",IF(E111="-",0,E111)&gt;=IF(D111="-",0,D111)),"-",IF(D111="-",0,D111)-IF(E111="-",0,E111))</f>
        <v>-</v>
      </c>
    </row>
    <row r="112" spans="1:6">
      <c r="A112" s="45" t="s">
        <v>295</v>
      </c>
      <c r="B112" s="46" t="s">
        <v>144</v>
      </c>
      <c r="C112" s="47" t="s">
        <v>296</v>
      </c>
      <c r="D112" s="48">
        <v>4163700</v>
      </c>
      <c r="E112" s="49">
        <v>4163700</v>
      </c>
      <c r="F112" s="50" t="str">
        <f t="shared" si="3"/>
        <v>-</v>
      </c>
    </row>
    <row r="113" spans="1:6" ht="22.5">
      <c r="A113" s="21" t="s">
        <v>297</v>
      </c>
      <c r="B113" s="57" t="s">
        <v>144</v>
      </c>
      <c r="C113" s="23" t="s">
        <v>298</v>
      </c>
      <c r="D113" s="24">
        <v>4023700</v>
      </c>
      <c r="E113" s="58">
        <v>4023700</v>
      </c>
      <c r="F113" s="59" t="str">
        <f t="shared" si="3"/>
        <v>-</v>
      </c>
    </row>
    <row r="114" spans="1:6">
      <c r="A114" s="21" t="s">
        <v>299</v>
      </c>
      <c r="B114" s="57" t="s">
        <v>144</v>
      </c>
      <c r="C114" s="23" t="s">
        <v>300</v>
      </c>
      <c r="D114" s="24">
        <v>4023700</v>
      </c>
      <c r="E114" s="58">
        <v>4023700</v>
      </c>
      <c r="F114" s="59" t="str">
        <f t="shared" si="3"/>
        <v>-</v>
      </c>
    </row>
    <row r="115" spans="1:6" ht="67.5">
      <c r="A115" s="60" t="s">
        <v>301</v>
      </c>
      <c r="B115" s="57" t="s">
        <v>144</v>
      </c>
      <c r="C115" s="23" t="s">
        <v>302</v>
      </c>
      <c r="D115" s="24">
        <v>2721600</v>
      </c>
      <c r="E115" s="58">
        <v>2721600</v>
      </c>
      <c r="F115" s="59" t="str">
        <f t="shared" si="3"/>
        <v>-</v>
      </c>
    </row>
    <row r="116" spans="1:6" ht="22.5">
      <c r="A116" s="21" t="s">
        <v>303</v>
      </c>
      <c r="B116" s="57" t="s">
        <v>144</v>
      </c>
      <c r="C116" s="23" t="s">
        <v>304</v>
      </c>
      <c r="D116" s="24">
        <v>2721600</v>
      </c>
      <c r="E116" s="58">
        <v>2721600</v>
      </c>
      <c r="F116" s="59" t="str">
        <f t="shared" si="3"/>
        <v>-</v>
      </c>
    </row>
    <row r="117" spans="1:6">
      <c r="A117" s="21" t="s">
        <v>305</v>
      </c>
      <c r="B117" s="57" t="s">
        <v>144</v>
      </c>
      <c r="C117" s="23" t="s">
        <v>306</v>
      </c>
      <c r="D117" s="24">
        <v>2721600</v>
      </c>
      <c r="E117" s="58">
        <v>2721600</v>
      </c>
      <c r="F117" s="59" t="str">
        <f t="shared" si="3"/>
        <v>-</v>
      </c>
    </row>
    <row r="118" spans="1:6" ht="45">
      <c r="A118" s="21" t="s">
        <v>307</v>
      </c>
      <c r="B118" s="57" t="s">
        <v>144</v>
      </c>
      <c r="C118" s="23" t="s">
        <v>308</v>
      </c>
      <c r="D118" s="24">
        <v>2721600</v>
      </c>
      <c r="E118" s="58">
        <v>2721600</v>
      </c>
      <c r="F118" s="59" t="str">
        <f t="shared" si="3"/>
        <v>-</v>
      </c>
    </row>
    <row r="119" spans="1:6" ht="56.25">
      <c r="A119" s="21" t="s">
        <v>309</v>
      </c>
      <c r="B119" s="57" t="s">
        <v>144</v>
      </c>
      <c r="C119" s="23" t="s">
        <v>310</v>
      </c>
      <c r="D119" s="24">
        <v>1302100</v>
      </c>
      <c r="E119" s="58">
        <v>1302100</v>
      </c>
      <c r="F119" s="59" t="str">
        <f t="shared" si="3"/>
        <v>-</v>
      </c>
    </row>
    <row r="120" spans="1:6" ht="22.5">
      <c r="A120" s="21" t="s">
        <v>303</v>
      </c>
      <c r="B120" s="57" t="s">
        <v>144</v>
      </c>
      <c r="C120" s="23" t="s">
        <v>311</v>
      </c>
      <c r="D120" s="24">
        <v>1302100</v>
      </c>
      <c r="E120" s="58">
        <v>1302100</v>
      </c>
      <c r="F120" s="59" t="str">
        <f t="shared" si="3"/>
        <v>-</v>
      </c>
    </row>
    <row r="121" spans="1:6">
      <c r="A121" s="21" t="s">
        <v>305</v>
      </c>
      <c r="B121" s="57" t="s">
        <v>144</v>
      </c>
      <c r="C121" s="23" t="s">
        <v>312</v>
      </c>
      <c r="D121" s="24">
        <v>1302100</v>
      </c>
      <c r="E121" s="58">
        <v>1302100</v>
      </c>
      <c r="F121" s="59" t="str">
        <f t="shared" si="3"/>
        <v>-</v>
      </c>
    </row>
    <row r="122" spans="1:6" ht="45">
      <c r="A122" s="21" t="s">
        <v>307</v>
      </c>
      <c r="B122" s="57" t="s">
        <v>144</v>
      </c>
      <c r="C122" s="23" t="s">
        <v>313</v>
      </c>
      <c r="D122" s="24">
        <v>1302100</v>
      </c>
      <c r="E122" s="58">
        <v>1302100</v>
      </c>
      <c r="F122" s="59" t="str">
        <f t="shared" si="3"/>
        <v>-</v>
      </c>
    </row>
    <row r="123" spans="1:6" ht="22.5">
      <c r="A123" s="21" t="s">
        <v>185</v>
      </c>
      <c r="B123" s="57" t="s">
        <v>144</v>
      </c>
      <c r="C123" s="23" t="s">
        <v>314</v>
      </c>
      <c r="D123" s="24">
        <v>140000</v>
      </c>
      <c r="E123" s="58">
        <v>140000</v>
      </c>
      <c r="F123" s="59" t="str">
        <f t="shared" si="3"/>
        <v>-</v>
      </c>
    </row>
    <row r="124" spans="1:6">
      <c r="A124" s="21" t="s">
        <v>187</v>
      </c>
      <c r="B124" s="57" t="s">
        <v>144</v>
      </c>
      <c r="C124" s="23" t="s">
        <v>315</v>
      </c>
      <c r="D124" s="24">
        <v>140000</v>
      </c>
      <c r="E124" s="58">
        <v>140000</v>
      </c>
      <c r="F124" s="59" t="str">
        <f t="shared" si="3"/>
        <v>-</v>
      </c>
    </row>
    <row r="125" spans="1:6" ht="56.25">
      <c r="A125" s="21" t="s">
        <v>316</v>
      </c>
      <c r="B125" s="57" t="s">
        <v>144</v>
      </c>
      <c r="C125" s="23" t="s">
        <v>317</v>
      </c>
      <c r="D125" s="24">
        <v>140000</v>
      </c>
      <c r="E125" s="58">
        <v>140000</v>
      </c>
      <c r="F125" s="59" t="str">
        <f t="shared" si="3"/>
        <v>-</v>
      </c>
    </row>
    <row r="126" spans="1:6" ht="22.5">
      <c r="A126" s="21" t="s">
        <v>303</v>
      </c>
      <c r="B126" s="57" t="s">
        <v>144</v>
      </c>
      <c r="C126" s="23" t="s">
        <v>318</v>
      </c>
      <c r="D126" s="24">
        <v>140000</v>
      </c>
      <c r="E126" s="58">
        <v>140000</v>
      </c>
      <c r="F126" s="59" t="str">
        <f t="shared" si="3"/>
        <v>-</v>
      </c>
    </row>
    <row r="127" spans="1:6">
      <c r="A127" s="21" t="s">
        <v>305</v>
      </c>
      <c r="B127" s="57" t="s">
        <v>144</v>
      </c>
      <c r="C127" s="23" t="s">
        <v>319</v>
      </c>
      <c r="D127" s="24">
        <v>140000</v>
      </c>
      <c r="E127" s="58">
        <v>140000</v>
      </c>
      <c r="F127" s="59" t="str">
        <f t="shared" si="3"/>
        <v>-</v>
      </c>
    </row>
    <row r="128" spans="1:6">
      <c r="A128" s="21" t="s">
        <v>320</v>
      </c>
      <c r="B128" s="57" t="s">
        <v>144</v>
      </c>
      <c r="C128" s="23" t="s">
        <v>321</v>
      </c>
      <c r="D128" s="24">
        <v>140000</v>
      </c>
      <c r="E128" s="58">
        <v>140000</v>
      </c>
      <c r="F128" s="59" t="str">
        <f t="shared" si="3"/>
        <v>-</v>
      </c>
    </row>
    <row r="129" spans="1:6">
      <c r="A129" s="45" t="s">
        <v>322</v>
      </c>
      <c r="B129" s="46" t="s">
        <v>144</v>
      </c>
      <c r="C129" s="47" t="s">
        <v>323</v>
      </c>
      <c r="D129" s="48">
        <v>100800</v>
      </c>
      <c r="E129" s="49">
        <v>100611.34</v>
      </c>
      <c r="F129" s="50">
        <f t="shared" si="3"/>
        <v>188.66000000000349</v>
      </c>
    </row>
    <row r="130" spans="1:6">
      <c r="A130" s="45" t="s">
        <v>324</v>
      </c>
      <c r="B130" s="46" t="s">
        <v>144</v>
      </c>
      <c r="C130" s="47" t="s">
        <v>325</v>
      </c>
      <c r="D130" s="48">
        <v>100800</v>
      </c>
      <c r="E130" s="49">
        <v>100611.34</v>
      </c>
      <c r="F130" s="50">
        <f t="shared" si="3"/>
        <v>188.66000000000349</v>
      </c>
    </row>
    <row r="131" spans="1:6" ht="22.5">
      <c r="A131" s="21" t="s">
        <v>185</v>
      </c>
      <c r="B131" s="57" t="s">
        <v>144</v>
      </c>
      <c r="C131" s="23" t="s">
        <v>326</v>
      </c>
      <c r="D131" s="24">
        <v>100800</v>
      </c>
      <c r="E131" s="58">
        <v>100611.34</v>
      </c>
      <c r="F131" s="59">
        <f t="shared" si="3"/>
        <v>188.66000000000349</v>
      </c>
    </row>
    <row r="132" spans="1:6">
      <c r="A132" s="21" t="s">
        <v>187</v>
      </c>
      <c r="B132" s="57" t="s">
        <v>144</v>
      </c>
      <c r="C132" s="23" t="s">
        <v>327</v>
      </c>
      <c r="D132" s="24">
        <v>100800</v>
      </c>
      <c r="E132" s="58">
        <v>100611.34</v>
      </c>
      <c r="F132" s="59">
        <f t="shared" si="3"/>
        <v>188.66000000000349</v>
      </c>
    </row>
    <row r="133" spans="1:6" ht="56.25">
      <c r="A133" s="21" t="s">
        <v>328</v>
      </c>
      <c r="B133" s="57" t="s">
        <v>144</v>
      </c>
      <c r="C133" s="23" t="s">
        <v>329</v>
      </c>
      <c r="D133" s="24">
        <v>100800</v>
      </c>
      <c r="E133" s="58">
        <v>100611.34</v>
      </c>
      <c r="F133" s="59">
        <f t="shared" si="3"/>
        <v>188.66000000000349</v>
      </c>
    </row>
    <row r="134" spans="1:6">
      <c r="A134" s="21" t="s">
        <v>330</v>
      </c>
      <c r="B134" s="57" t="s">
        <v>144</v>
      </c>
      <c r="C134" s="23" t="s">
        <v>331</v>
      </c>
      <c r="D134" s="24">
        <v>100800</v>
      </c>
      <c r="E134" s="58">
        <v>100611.34</v>
      </c>
      <c r="F134" s="59">
        <f t="shared" si="3"/>
        <v>188.66000000000349</v>
      </c>
    </row>
    <row r="135" spans="1:6" ht="22.5">
      <c r="A135" s="21" t="s">
        <v>332</v>
      </c>
      <c r="B135" s="57" t="s">
        <v>144</v>
      </c>
      <c r="C135" s="23" t="s">
        <v>333</v>
      </c>
      <c r="D135" s="24">
        <v>100800</v>
      </c>
      <c r="E135" s="58">
        <v>100611.34</v>
      </c>
      <c r="F135" s="59">
        <f t="shared" si="3"/>
        <v>188.66000000000349</v>
      </c>
    </row>
    <row r="136" spans="1:6" ht="22.5">
      <c r="A136" s="21" t="s">
        <v>334</v>
      </c>
      <c r="B136" s="57" t="s">
        <v>144</v>
      </c>
      <c r="C136" s="23" t="s">
        <v>335</v>
      </c>
      <c r="D136" s="24">
        <v>100800</v>
      </c>
      <c r="E136" s="58">
        <v>100611.34</v>
      </c>
      <c r="F136" s="59">
        <f t="shared" si="3"/>
        <v>188.66000000000349</v>
      </c>
    </row>
    <row r="137" spans="1:6" ht="9" customHeight="1">
      <c r="A137" s="61"/>
      <c r="B137" s="62"/>
      <c r="C137" s="63"/>
      <c r="D137" s="64"/>
      <c r="E137" s="62"/>
      <c r="F137" s="62"/>
    </row>
    <row r="138" spans="1:6" ht="13.5" customHeight="1">
      <c r="A138" s="65" t="s">
        <v>336</v>
      </c>
      <c r="B138" s="66" t="s">
        <v>337</v>
      </c>
      <c r="C138" s="67" t="s">
        <v>145</v>
      </c>
      <c r="D138" s="68">
        <f>Доходы!D19-Расходы!D13</f>
        <v>-517100</v>
      </c>
      <c r="E138" s="68">
        <f>Доходы!E19-Расходы!E13</f>
        <v>-91901.339999999851</v>
      </c>
      <c r="F138" s="69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339</v>
      </c>
      <c r="B1" s="132"/>
      <c r="C1" s="132"/>
      <c r="D1" s="132"/>
      <c r="E1" s="132"/>
      <c r="F1" s="132"/>
    </row>
    <row r="2" spans="1:6" ht="13.15" customHeight="1">
      <c r="A2" s="117" t="s">
        <v>340</v>
      </c>
      <c r="B2" s="117"/>
      <c r="C2" s="117"/>
      <c r="D2" s="117"/>
      <c r="E2" s="117"/>
      <c r="F2" s="117"/>
    </row>
    <row r="3" spans="1:6" ht="9" customHeight="1">
      <c r="A3" s="4"/>
      <c r="B3" s="70"/>
      <c r="C3" s="37"/>
      <c r="D3" s="7"/>
      <c r="E3" s="7"/>
      <c r="F3" s="37"/>
    </row>
    <row r="4" spans="1:6" ht="13.9" customHeight="1">
      <c r="A4" s="111" t="s">
        <v>22</v>
      </c>
      <c r="B4" s="105" t="s">
        <v>23</v>
      </c>
      <c r="C4" s="122" t="s">
        <v>341</v>
      </c>
      <c r="D4" s="127" t="s">
        <v>25</v>
      </c>
      <c r="E4" s="127" t="s">
        <v>26</v>
      </c>
      <c r="F4" s="114" t="s">
        <v>27</v>
      </c>
    </row>
    <row r="5" spans="1:6" ht="4.9000000000000004" customHeight="1">
      <c r="A5" s="112"/>
      <c r="B5" s="106"/>
      <c r="C5" s="123"/>
      <c r="D5" s="128"/>
      <c r="E5" s="128"/>
      <c r="F5" s="115"/>
    </row>
    <row r="6" spans="1:6" ht="6" customHeight="1">
      <c r="A6" s="112"/>
      <c r="B6" s="106"/>
      <c r="C6" s="123"/>
      <c r="D6" s="128"/>
      <c r="E6" s="128"/>
      <c r="F6" s="115"/>
    </row>
    <row r="7" spans="1:6" ht="4.9000000000000004" customHeight="1">
      <c r="A7" s="112"/>
      <c r="B7" s="106"/>
      <c r="C7" s="123"/>
      <c r="D7" s="128"/>
      <c r="E7" s="128"/>
      <c r="F7" s="115"/>
    </row>
    <row r="8" spans="1:6" ht="6" customHeight="1">
      <c r="A8" s="112"/>
      <c r="B8" s="106"/>
      <c r="C8" s="123"/>
      <c r="D8" s="128"/>
      <c r="E8" s="128"/>
      <c r="F8" s="115"/>
    </row>
    <row r="9" spans="1:6" ht="6" customHeight="1">
      <c r="A9" s="112"/>
      <c r="B9" s="106"/>
      <c r="C9" s="123"/>
      <c r="D9" s="128"/>
      <c r="E9" s="128"/>
      <c r="F9" s="115"/>
    </row>
    <row r="10" spans="1:6" ht="18" customHeight="1">
      <c r="A10" s="113"/>
      <c r="B10" s="107"/>
      <c r="C10" s="133"/>
      <c r="D10" s="129"/>
      <c r="E10" s="129"/>
      <c r="F10" s="116"/>
    </row>
    <row r="11" spans="1:6" ht="13.5" customHeight="1">
      <c r="A11" s="16">
        <v>1</v>
      </c>
      <c r="B11" s="17">
        <v>2</v>
      </c>
      <c r="C11" s="18">
        <v>3</v>
      </c>
      <c r="D11" s="19" t="s">
        <v>28</v>
      </c>
      <c r="E11" s="44" t="s">
        <v>29</v>
      </c>
      <c r="F11" s="20" t="s">
        <v>30</v>
      </c>
    </row>
    <row r="12" spans="1:6" ht="22.5">
      <c r="A12" s="71" t="s">
        <v>342</v>
      </c>
      <c r="B12" s="72" t="s">
        <v>343</v>
      </c>
      <c r="C12" s="73" t="s">
        <v>145</v>
      </c>
      <c r="D12" s="74">
        <f>D18</f>
        <v>517100</v>
      </c>
      <c r="E12" s="74">
        <f>E18</f>
        <v>91901.339999999851</v>
      </c>
      <c r="F12" s="75" t="s">
        <v>145</v>
      </c>
    </row>
    <row r="13" spans="1:6">
      <c r="A13" s="76" t="s">
        <v>34</v>
      </c>
      <c r="B13" s="77"/>
      <c r="C13" s="78"/>
      <c r="D13" s="79"/>
      <c r="E13" s="79"/>
      <c r="F13" s="80"/>
    </row>
    <row r="14" spans="1:6" ht="22.5">
      <c r="A14" s="45" t="s">
        <v>344</v>
      </c>
      <c r="B14" s="81" t="s">
        <v>345</v>
      </c>
      <c r="C14" s="82" t="s">
        <v>145</v>
      </c>
      <c r="D14" s="48" t="s">
        <v>43</v>
      </c>
      <c r="E14" s="48" t="s">
        <v>43</v>
      </c>
      <c r="F14" s="50" t="s">
        <v>43</v>
      </c>
    </row>
    <row r="15" spans="1:6">
      <c r="A15" s="76" t="s">
        <v>346</v>
      </c>
      <c r="B15" s="77"/>
      <c r="C15" s="78"/>
      <c r="D15" s="79"/>
      <c r="E15" s="79"/>
      <c r="F15" s="80"/>
    </row>
    <row r="16" spans="1:6">
      <c r="A16" s="45" t="s">
        <v>347</v>
      </c>
      <c r="B16" s="81" t="s">
        <v>348</v>
      </c>
      <c r="C16" s="82" t="s">
        <v>145</v>
      </c>
      <c r="D16" s="48" t="s">
        <v>43</v>
      </c>
      <c r="E16" s="48" t="s">
        <v>43</v>
      </c>
      <c r="F16" s="50" t="s">
        <v>43</v>
      </c>
    </row>
    <row r="17" spans="1:6">
      <c r="A17" s="76" t="s">
        <v>346</v>
      </c>
      <c r="B17" s="77"/>
      <c r="C17" s="78"/>
      <c r="D17" s="79"/>
      <c r="E17" s="79"/>
      <c r="F17" s="80"/>
    </row>
    <row r="18" spans="1:6">
      <c r="A18" s="71" t="s">
        <v>349</v>
      </c>
      <c r="B18" s="72" t="s">
        <v>350</v>
      </c>
      <c r="C18" s="73" t="s">
        <v>351</v>
      </c>
      <c r="D18" s="74">
        <f>D19</f>
        <v>517100</v>
      </c>
      <c r="E18" s="74">
        <f>E19</f>
        <v>91901.339999999851</v>
      </c>
      <c r="F18" s="75">
        <f>F19</f>
        <v>425198.66000000015</v>
      </c>
    </row>
    <row r="19" spans="1:6" ht="22.5">
      <c r="A19" s="71" t="s">
        <v>352</v>
      </c>
      <c r="B19" s="72" t="s">
        <v>350</v>
      </c>
      <c r="C19" s="73" t="s">
        <v>353</v>
      </c>
      <c r="D19" s="74">
        <f>D20+D22</f>
        <v>517100</v>
      </c>
      <c r="E19" s="74">
        <f>E20+E22</f>
        <v>91901.339999999851</v>
      </c>
      <c r="F19" s="75">
        <f>D19-E19</f>
        <v>425198.66000000015</v>
      </c>
    </row>
    <row r="20" spans="1:6">
      <c r="A20" s="71" t="s">
        <v>354</v>
      </c>
      <c r="B20" s="72" t="s">
        <v>355</v>
      </c>
      <c r="C20" s="73" t="s">
        <v>356</v>
      </c>
      <c r="D20" s="74">
        <f>D21</f>
        <v>-8938200</v>
      </c>
      <c r="E20" s="74">
        <f>E21</f>
        <v>-8929115</v>
      </c>
      <c r="F20" s="75" t="s">
        <v>338</v>
      </c>
    </row>
    <row r="21" spans="1:6" ht="22.5">
      <c r="A21" s="21" t="s">
        <v>357</v>
      </c>
      <c r="B21" s="22" t="s">
        <v>355</v>
      </c>
      <c r="C21" s="83" t="s">
        <v>358</v>
      </c>
      <c r="D21" s="24">
        <v>-8938200</v>
      </c>
      <c r="E21" s="24">
        <f>0-Доходы!E19</f>
        <v>-8929115</v>
      </c>
      <c r="F21" s="59" t="s">
        <v>338</v>
      </c>
    </row>
    <row r="22" spans="1:6">
      <c r="A22" s="71" t="s">
        <v>359</v>
      </c>
      <c r="B22" s="72" t="s">
        <v>360</v>
      </c>
      <c r="C22" s="73" t="s">
        <v>361</v>
      </c>
      <c r="D22" s="74">
        <f>D23</f>
        <v>9455300</v>
      </c>
      <c r="E22" s="74">
        <f>E23</f>
        <v>9021016.3399999999</v>
      </c>
      <c r="F22" s="75" t="s">
        <v>338</v>
      </c>
    </row>
    <row r="23" spans="1:6" ht="22.5">
      <c r="A23" s="21" t="s">
        <v>362</v>
      </c>
      <c r="B23" s="22" t="s">
        <v>360</v>
      </c>
      <c r="C23" s="83" t="s">
        <v>363</v>
      </c>
      <c r="D23" s="24">
        <v>9455300</v>
      </c>
      <c r="E23" s="24">
        <f>Расходы!E13</f>
        <v>9021016.3399999999</v>
      </c>
      <c r="F23" s="59" t="s">
        <v>338</v>
      </c>
    </row>
    <row r="24" spans="1:6" ht="12.75" customHeight="1">
      <c r="A24" s="84"/>
      <c r="B24" s="85"/>
      <c r="C24" s="86"/>
      <c r="D24" s="87"/>
      <c r="E24" s="87"/>
      <c r="F24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364</v>
      </c>
      <c r="B1" t="s">
        <v>29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13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373</v>
      </c>
    </row>
    <row r="7" spans="1:2">
      <c r="A7" t="s">
        <v>374</v>
      </c>
      <c r="B7" t="s">
        <v>373</v>
      </c>
    </row>
    <row r="8" spans="1:2">
      <c r="A8" t="s">
        <v>375</v>
      </c>
      <c r="B8" t="s">
        <v>376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rep:2.44.0.68</dc:description>
  <cp:lastModifiedBy>Оля</cp:lastModifiedBy>
  <cp:lastPrinted>2018-01-16T11:07:19Z</cp:lastPrinted>
  <dcterms:created xsi:type="dcterms:W3CDTF">2018-01-11T06:19:54Z</dcterms:created>
  <dcterms:modified xsi:type="dcterms:W3CDTF">2018-01-16T11:08:01Z</dcterms:modified>
</cp:coreProperties>
</file>