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0-2022\отчеты 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4" i="1" l="1"/>
  <c r="E23" i="1" s="1"/>
  <c r="E22" i="1" s="1"/>
  <c r="E65" i="1"/>
  <c r="E78" i="1"/>
  <c r="E76" i="1"/>
  <c r="E50" i="1"/>
  <c r="E49" i="1" s="1"/>
  <c r="E51" i="1"/>
  <c r="E79" i="1"/>
  <c r="E109" i="2"/>
  <c r="E81" i="1"/>
  <c r="D148" i="2"/>
  <c r="D157" i="2"/>
  <c r="D156" i="2" s="1"/>
  <c r="D155" i="2" s="1"/>
  <c r="D154" i="2" s="1"/>
  <c r="D153" i="2" s="1"/>
  <c r="D152" i="2" s="1"/>
  <c r="D151" i="2" s="1"/>
  <c r="E132" i="2"/>
  <c r="E131" i="2" s="1"/>
  <c r="E130" i="2" s="1"/>
  <c r="E129" i="2" s="1"/>
  <c r="E128" i="2" s="1"/>
  <c r="E127" i="2" s="1"/>
  <c r="D132" i="2"/>
  <c r="D131" i="2" s="1"/>
  <c r="D130" i="2" s="1"/>
  <c r="D129" i="2" s="1"/>
  <c r="D128" i="2" s="1"/>
  <c r="D127" i="2" s="1"/>
  <c r="D126" i="2" s="1"/>
  <c r="D124" i="2"/>
  <c r="D123" i="2" s="1"/>
  <c r="D122" i="2" s="1"/>
  <c r="D121" i="2" s="1"/>
  <c r="D120" i="2" s="1"/>
  <c r="D109" i="2"/>
  <c r="D108" i="2" s="1"/>
  <c r="D107" i="2" s="1"/>
  <c r="D106" i="2" s="1"/>
  <c r="F103" i="2"/>
  <c r="E90" i="2"/>
  <c r="D90" i="2"/>
  <c r="F98" i="2"/>
  <c r="F97" i="2"/>
  <c r="D85" i="2" l="1"/>
  <c r="D84" i="2" s="1"/>
  <c r="D83" i="2" s="1"/>
  <c r="D82" i="2" s="1"/>
  <c r="D81" i="2" s="1"/>
  <c r="E65" i="2"/>
  <c r="D65" i="2"/>
  <c r="D64" i="2" s="1"/>
  <c r="D63" i="2" s="1"/>
  <c r="D51" i="2" l="1"/>
  <c r="D50" i="2" s="1"/>
  <c r="D49" i="2" s="1"/>
  <c r="D28" i="2"/>
  <c r="D27" i="2" s="1"/>
  <c r="D26" i="2" s="1"/>
  <c r="D22" i="2"/>
  <c r="D21" i="2" s="1"/>
  <c r="D20" i="2" s="1"/>
  <c r="E84" i="1"/>
  <c r="F62" i="1"/>
  <c r="F63" i="1"/>
  <c r="F64" i="1"/>
  <c r="F61" i="1"/>
  <c r="D19" i="2" l="1"/>
  <c r="E73" i="2" l="1"/>
  <c r="E72" i="2" s="1"/>
  <c r="E71" i="2" s="1"/>
  <c r="E126" i="2"/>
  <c r="D159" i="2"/>
  <c r="D73" i="2"/>
  <c r="D72" i="2" s="1"/>
  <c r="D18" i="2"/>
  <c r="D17" i="2" s="1"/>
  <c r="E145" i="2" l="1"/>
  <c r="E146" i="2"/>
  <c r="E147" i="2"/>
  <c r="E148" i="2"/>
  <c r="E142" i="2" l="1"/>
  <c r="E144" i="2"/>
  <c r="D61" i="2"/>
  <c r="D71" i="2"/>
  <c r="D70" i="2" s="1"/>
  <c r="D69" i="2" s="1"/>
  <c r="D68" i="2" s="1"/>
  <c r="D67" i="2" s="1"/>
  <c r="E143" i="2" l="1"/>
  <c r="D58" i="2"/>
  <c r="D57" i="2" s="1"/>
  <c r="D59" i="2"/>
  <c r="E113" i="2"/>
  <c r="E112" i="2" s="1"/>
  <c r="E111" i="2" s="1"/>
  <c r="E114" i="2"/>
  <c r="E102" i="2"/>
  <c r="E101" i="2" s="1"/>
  <c r="E100" i="2" s="1"/>
  <c r="E99" i="2" s="1"/>
  <c r="E59" i="2"/>
  <c r="E58" i="2" s="1"/>
  <c r="E57" i="2" s="1"/>
  <c r="E51" i="2" l="1"/>
  <c r="E50" i="2" s="1"/>
  <c r="E49" i="2" s="1"/>
  <c r="D140" i="2"/>
  <c r="D138" i="2" s="1"/>
  <c r="F72" i="1"/>
  <c r="F71" i="1"/>
  <c r="E22" i="2"/>
  <c r="E38" i="2"/>
  <c r="E37" i="2" s="1"/>
  <c r="E36" i="2" s="1"/>
  <c r="E35" i="2" s="1"/>
  <c r="E34" i="2" s="1"/>
  <c r="D147" i="2"/>
  <c r="D146" i="2" s="1"/>
  <c r="D145" i="2" s="1"/>
  <c r="D41" i="2"/>
  <c r="D144" i="2" l="1"/>
  <c r="D143" i="2" s="1"/>
  <c r="D142" i="2" s="1"/>
  <c r="D136" i="2"/>
  <c r="D135" i="2" s="1"/>
  <c r="D134" i="2" s="1"/>
  <c r="D137" i="2"/>
  <c r="D139" i="2"/>
  <c r="D84" i="1"/>
  <c r="D83" i="1" s="1"/>
  <c r="D74" i="1" s="1"/>
  <c r="D73" i="1" s="1"/>
  <c r="D19" i="1" s="1"/>
  <c r="F65" i="2"/>
  <c r="F66" i="2"/>
  <c r="D20" i="3"/>
  <c r="E123" i="2"/>
  <c r="E122" i="2" s="1"/>
  <c r="E121" i="2" s="1"/>
  <c r="E120" i="2" s="1"/>
  <c r="E124" i="2"/>
  <c r="E85" i="2"/>
  <c r="E84" i="2" s="1"/>
  <c r="E83" i="2" s="1"/>
  <c r="E82" i="2" s="1"/>
  <c r="E81" i="2" s="1"/>
  <c r="E80" i="2" s="1"/>
  <c r="E79" i="2" s="1"/>
  <c r="E54" i="2"/>
  <c r="E53" i="2" s="1"/>
  <c r="E55" i="2"/>
  <c r="D102" i="2"/>
  <c r="D101" i="2" l="1"/>
  <c r="F102" i="2"/>
  <c r="E118" i="2"/>
  <c r="E117" i="2" s="1"/>
  <c r="E116" i="2" s="1"/>
  <c r="D118" i="2"/>
  <c r="D117" i="2" s="1"/>
  <c r="D116" i="2" s="1"/>
  <c r="D114" i="2"/>
  <c r="D113" i="2" s="1"/>
  <c r="D112" i="2" s="1"/>
  <c r="D111" i="2" s="1"/>
  <c r="D55" i="2"/>
  <c r="D54" i="2" s="1"/>
  <c r="D53" i="2" s="1"/>
  <c r="D48" i="2" s="1"/>
  <c r="D47" i="2" s="1"/>
  <c r="D40" i="2" s="1"/>
  <c r="D100" i="2" l="1"/>
  <c r="F101" i="2"/>
  <c r="D16" i="2"/>
  <c r="D105" i="2"/>
  <c r="D104" i="2" s="1"/>
  <c r="E157" i="2"/>
  <c r="E156" i="2" s="1"/>
  <c r="E155" i="2" s="1"/>
  <c r="E154" i="2" s="1"/>
  <c r="E153" i="2" s="1"/>
  <c r="E151" i="2" s="1"/>
  <c r="F151" i="2" s="1"/>
  <c r="D99" i="2" l="1"/>
  <c r="F99" i="2" s="1"/>
  <c r="F100" i="2"/>
  <c r="E152" i="2"/>
  <c r="E140" i="2"/>
  <c r="E139" i="2" s="1"/>
  <c r="E138" i="2" s="1"/>
  <c r="E137" i="2" s="1"/>
  <c r="E136" i="2" s="1"/>
  <c r="E135" i="2" s="1"/>
  <c r="E134" i="2" s="1"/>
  <c r="E108" i="2"/>
  <c r="E107" i="2" s="1"/>
  <c r="E106" i="2" s="1"/>
  <c r="E105" i="2" s="1"/>
  <c r="E104" i="2" s="1"/>
  <c r="E89" i="2" s="1"/>
  <c r="E64" i="2"/>
  <c r="D89" i="2" l="1"/>
  <c r="D15" i="2" s="1"/>
  <c r="E63" i="2"/>
  <c r="E48" i="2" s="1"/>
  <c r="F64" i="2"/>
  <c r="E70" i="2"/>
  <c r="E69" i="2" s="1"/>
  <c r="E68" i="2" s="1"/>
  <c r="E67" i="2" s="1"/>
  <c r="E45" i="1"/>
  <c r="E47" i="1"/>
  <c r="E55" i="1"/>
  <c r="E54" i="1" s="1"/>
  <c r="E53" i="1" s="1"/>
  <c r="F63" i="2" l="1"/>
  <c r="E47" i="2"/>
  <c r="E40" i="2" s="1"/>
  <c r="E75" i="1"/>
  <c r="E83" i="1"/>
  <c r="E74" i="1" s="1"/>
  <c r="E73" i="1" s="1"/>
  <c r="F160" i="2"/>
  <c r="E20" i="3" l="1"/>
  <c r="E31" i="2"/>
  <c r="E30" i="2" s="1"/>
  <c r="F30" i="2" s="1"/>
  <c r="E28" i="2"/>
  <c r="E21" i="2"/>
  <c r="D13" i="2"/>
  <c r="D162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5" i="1"/>
  <c r="F66" i="1"/>
  <c r="F67" i="1"/>
  <c r="F68" i="1"/>
  <c r="F69" i="1"/>
  <c r="F75" i="1"/>
  <c r="F76" i="1"/>
  <c r="F77" i="1"/>
  <c r="F78" i="1"/>
  <c r="F79" i="1"/>
  <c r="F80" i="1"/>
  <c r="F81" i="1"/>
  <c r="F82" i="1"/>
  <c r="F83" i="1"/>
  <c r="F84" i="1"/>
  <c r="F85" i="1"/>
  <c r="F22" i="2"/>
  <c r="F23" i="2"/>
  <c r="F24" i="2"/>
  <c r="F25" i="2"/>
  <c r="F29" i="2"/>
  <c r="F32" i="2"/>
  <c r="F33" i="2"/>
  <c r="F34" i="2"/>
  <c r="F35" i="2"/>
  <c r="F36" i="2"/>
  <c r="F37" i="2"/>
  <c r="F38" i="2"/>
  <c r="F39" i="2"/>
  <c r="F47" i="2"/>
  <c r="F40" i="2" s="1"/>
  <c r="F48" i="2"/>
  <c r="F49" i="2"/>
  <c r="F50" i="2"/>
  <c r="F51" i="2"/>
  <c r="F52" i="2"/>
  <c r="F57" i="2"/>
  <c r="F58" i="2"/>
  <c r="F59" i="2"/>
  <c r="F60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9" i="2"/>
  <c r="F90" i="2"/>
  <c r="F91" i="2"/>
  <c r="F92" i="2"/>
  <c r="F93" i="2"/>
  <c r="F94" i="2"/>
  <c r="F95" i="2"/>
  <c r="F96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2" i="2"/>
  <c r="F153" i="2"/>
  <c r="F154" i="2"/>
  <c r="F155" i="2"/>
  <c r="F156" i="2"/>
  <c r="F157" i="2"/>
  <c r="F158" i="2"/>
  <c r="F159" i="2"/>
  <c r="F74" i="1" l="1"/>
  <c r="F28" i="2"/>
  <c r="E26" i="2"/>
  <c r="F26" i="2" s="1"/>
  <c r="E39" i="1"/>
  <c r="E21" i="1" s="1"/>
  <c r="E19" i="1" s="1"/>
  <c r="F73" i="1"/>
  <c r="F21" i="2"/>
  <c r="E20" i="2"/>
  <c r="F44" i="1"/>
  <c r="F31" i="2"/>
  <c r="E27" i="2"/>
  <c r="F27" i="2" s="1"/>
  <c r="F41" i="1"/>
  <c r="F40" i="1"/>
  <c r="E17" i="2" l="1"/>
  <c r="E16" i="2"/>
  <c r="E15" i="2" s="1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162" i="2" s="1"/>
  <c r="E23" i="3" l="1"/>
  <c r="E22" i="3" s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<sst xmlns="http://schemas.openxmlformats.org/spreadsheetml/2006/main" count="779" uniqueCount="447">
  <si>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</si>
  <si>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</si>
  <si>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</si>
  <si>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</si>
  <si>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</si>
  <si>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</si>
  <si>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</si>
  <si>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</si>
  <si>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</si>
  <si>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</si>
  <si>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</si>
  <si>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</si>
  <si>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</si>
  <si>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</si>
  <si>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</si>
  <si>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</si>
  <si>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</si>
  <si>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</si>
  <si>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</si>
  <si>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</si>
  <si>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</si>
  <si>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</si>
  <si>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</si>
  <si>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</si>
  <si>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</si>
  <si>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</si>
  <si>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</si>
  <si>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</si>
  <si>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</si>
  <si>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</si>
  <si>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</si>
  <si>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</si>
  <si>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</si>
  <si>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</si>
  <si>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</si>
  <si>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</si>
  <si>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</si>
  <si>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</si>
  <si>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</si>
  <si>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</si>
  <si>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</si>
  <si>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</si>
  <si>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</si>
  <si>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</si>
  <si>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</si>
  <si>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</si>
  <si>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</si>
  <si>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</si>
  <si>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</si>
  <si>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</si>
  <si>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</si>
  <si>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</si>
  <si>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</si>
  <si>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</si>
  <si>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</si>
  <si>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</si>
  <si>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</si>
  <si>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</si>
  <si>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</si>
  <si>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</si>
  <si>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</si>
  <si>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</si>
  <si>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</si>
  <si>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</si>
  <si>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</si>
  <si>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</si>
  <si>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</si>
  <si>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</si>
  <si>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</si>
  <si>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</si>
  <si>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</si>
  <si>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</si>
  <si>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</si>
  <si>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</si>
  <si>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</si>
  <si>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</si>
  <si>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</si>
  <si>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</si>
  <si>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</si>
  <si>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</si>
  <si>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</si>
  <si>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</si>
  <si>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</si>
  <si>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</si>
  <si>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</si>
  <si>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</si>
  <si>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</si>
  <si>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</si>
  <si>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</si>
  <si>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</si>
  <si>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</si>
  <si>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</si>
  <si>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</si>
  <si>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</si>
  <si>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</si>
  <si>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</si>
  <si>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</si>
  <si>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</si>
  <si>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</si>
  <si>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</si>
  <si>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</si>
  <si>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</si>
  <si>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</si>
  <si>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</si>
  <si>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</si>
  <si>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</si>
  <si>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</si>
  <si>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</si>
  <si>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</si>
  <si>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</si>
  <si>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</si>
  <si>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</si>
  <si>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</si>
  <si>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</si>
  <si>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</si>
  <si>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</si>
  <si>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</si>
  <si>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</si>
  <si>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</si>
  <si>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</si>
  <si>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</si>
  <si>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</si>
  <si>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</si>
  <si>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</si>
  <si>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</si>
  <si>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</si>
  <si>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</si>
  <si>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</si>
  <si>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</si>
  <si>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</si>
  <si>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</si>
  <si>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</si>
  <si>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</si>
  <si>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</si>
  <si>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</si>
  <si>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</si>
  <si>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</si>
  <si>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</si>
  <si>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</si>
  <si>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</si>
  <si>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</si>
  <si>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</si>
  <si>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</si>
  <si>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</si>
  <si>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</si>
  <si>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</si>
  <si>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</si>
  <si>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</si>
  <si>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</si>
  <si>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</si>
  <si>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</si>
  <si>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</si>
  <si>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</si>
  <si>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</si>
  <si>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</si>
  <si>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</si>
  <si>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</si>
  <si>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</si>
  <si>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</si>
  <si>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</si>
  <si>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</si>
  <si>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</si>
  <si>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</si>
  <si>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</si>
  <si>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</si>
  <si>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</si>
  <si>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</si>
  <si>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</si>
  <si>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</si>
  <si>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</si>
  <si>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</si>
  <si>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</si>
  <si>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</si>
  <si>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</si>
  <si>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</si>
  <si>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</si>
  <si>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</si>
  <si>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</si>
  <si>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</si>
  <si>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</si>
  <si>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</si>
  <si>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</si>
  <si>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</si>
  <si>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</si>
  <si>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</si>
  <si>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</si>
  <si>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</si>
  <si>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</si>
  <si>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</si>
  <si>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</si>
  <si>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</si>
  <si>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</si>
  <si>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</si>
  <si>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</si>
  <si>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</si>
  <si>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</si>
  <si>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</si>
  <si>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</si>
  <si>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</si>
  <si>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</si>
  <si>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</si>
  <si>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</si>
  <si>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</si>
  <si>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</si>
  <si>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</si>
  <si>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</si>
  <si>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</si>
  <si>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</si>
  <si>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</si>
  <si>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</si>
  <si>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</si>
  <si>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</si>
  <si>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</si>
  <si>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</si>
  <si>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</si>
  <si>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</si>
  <si>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</si>
  <si>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</si>
  <si>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</si>
  <si>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</si>
  <si>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</si>
  <si>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</si>
  <si>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</si>
  <si>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</si>
  <si>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</si>
  <si>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</si>
  <si>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</si>
  <si>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</si>
  <si>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</si>
  <si>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</si>
  <si>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</si>
  <si>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</si>
  <si>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</si>
  <si>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</si>
  <si>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</si>
  <si>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</si>
  <si>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</si>
  <si>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</si>
  <si>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</si>
  <si>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</si>
  <si>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</si>
  <si>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</si>
  <si>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</si>
  <si>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</si>
  <si>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</si>
  <si>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</si>
  <si>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</si>
  <si>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</si>
  <si>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</si>
  <si>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</si>
  <si>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</si>
  <si>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</si>
  <si>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</si>
  <si>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</si>
  <si>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</si>
  <si>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</si>
  <si>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</si>
  <si>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</si>
  <si>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</si>
  <si>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</si>
  <si>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</si>
  <si>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</si>
  <si>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</si>
  <si>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</si>
  <si>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</si>
  <si>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</si>
  <si>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</si>
  <si>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</si>
  <si>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</si>
  <si>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</si>
  <si>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</si>
  <si>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</si>
  <si>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</si>
  <si>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</si>
  <si>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</si>
  <si>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</si>
  <si>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</si>
  <si>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</si>
  <si>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</si>
  <si>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</si>
  <si>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</si>
  <si>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</si>
  <si>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</si>
  <si>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</si>
  <si>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</si>
  <si>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</si>
  <si>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</si>
  <si>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</si>
  <si>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</si>
  <si>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</si>
  <si>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</si>
  <si>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</si>
  <si>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</si>
  <si>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</si>
  <si>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</si>
  <si>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</si>
  <si>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</si>
  <si>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</si>
  <si>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</si>
  <si>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</si>
  <si>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</si>
  <si>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</si>
  <si>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</si>
  <si>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</si>
  <si>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</si>
  <si>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</si>
  <si>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</si>
  <si>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</si>
  <si>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</si>
  <si>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</si>
  <si>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</si>
  <si>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</si>
  <si>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</si>
  <si>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</si>
  <si>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</si>
  <si>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</si>
  <si>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</si>
  <si>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</si>
  <si>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</si>
  <si>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</si>
  <si>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</si>
  <si>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</si>
  <si>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</si>
  <si>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</si>
  <si>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</si>
  <si>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</si>
  <si>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</si>
  <si>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</si>
  <si>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</si>
  <si>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</si>
  <si>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</si>
  <si>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</si>
  <si>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</si>
  <si>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</si>
  <si>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</si>
  <si>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</si>
  <si>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</si>
  <si>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</si>
  <si>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</si>
  <si>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</si>
  <si>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</si>
  <si>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</si>
  <si>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</si>
  <si>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</si>
  <si>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</si>
  <si>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</si>
  <si>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</si>
  <si>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</si>
  <si>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</si>
  <si>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</si>
  <si>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</si>
  <si>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</si>
  <si>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</si>
  <si>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</si>
  <si>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</si>
  <si>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</si>
  <si>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</si>
  <si>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</si>
  <si>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</si>
  <si>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</si>
  <si>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</si>
  <si>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</si>
  <si>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</si>
  <si>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</si>
  <si>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</si>
  <si>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</si>
  <si>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</si>
  <si>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</si>
  <si>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</si>
  <si>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</si>
  <si>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</si>
  <si>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</si>
  <si>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</si>
  <si>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</si>
  <si>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</si>
  <si>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</si>
  <si>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</si>
  <si>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</si>
  <si>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</si>
  <si>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</si>
  <si>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</si>
  <si>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</si>
  <si>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</si>
  <si>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</si>
  <si>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</si>
  <si>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</si>
  <si>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</si>
  <si>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</si>
  <si>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</si>
  <si>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</si>
  <si>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</si>
  <si>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</si>
  <si>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</si>
  <si>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</si>
  <si>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</si>
  <si>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</si>
  <si>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</si>
  <si>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Мероприятия , осуществляеммые за счет остатков ликвидируемого муниципального дорожного фонда в целях выполнения обязательств,связанных с принятием объектов дорожной деятельности в муниципальную собственность </t>
  </si>
  <si>
    <t>951 0113 9990029100 000</t>
  </si>
  <si>
    <t>951 0113 9990029100 200</t>
  </si>
  <si>
    <t>951 0113 9990029100 240</t>
  </si>
  <si>
    <t>951 0113 9990029100 244</t>
  </si>
  <si>
    <t xml:space="preserve">Расходы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 </t>
  </si>
  <si>
    <t>Коммунальное хозяйство</t>
  </si>
  <si>
    <t>951 0502 01300S4430 000</t>
  </si>
  <si>
    <t>951 0502 01300S4430 200</t>
  </si>
  <si>
    <t>951 0502 01300S4430 240</t>
  </si>
  <si>
    <t>951 0502 01300S4430 244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</si>
  <si>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</si>
  <si>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</si>
  <si>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</si>
  <si>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</si>
  <si>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951 0113 02 10021540 240</t>
  </si>
  <si>
    <t>951 0113 02 10021540 244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</si>
  <si>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</si>
  <si>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</si>
  <si>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>951 011302 30021610 240</t>
  </si>
  <si>
    <t>951 011302 30021610 244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</si>
  <si>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</si>
  <si>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</si>
  <si>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</si>
  <si>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</si>
  <si>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</si>
  <si>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</si>
  <si>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</si>
  <si>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</si>
  <si>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</si>
  <si>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</si>
  <si>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</si>
  <si>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</si>
  <si>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</si>
  <si>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</si>
  <si>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</si>
  <si>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951 0113 9990022980 800</t>
  </si>
  <si>
    <t>951 0113 9990022980 540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</si>
  <si>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</si>
  <si>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951 0501 071F36748S 410</t>
  </si>
  <si>
    <t xml:space="preserve"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поселения "Обеспечение доступным и комфортным жильем населения Саркеловского сельского поселения" </t>
  </si>
  <si>
    <t xml:space="preserve"> Бюджетные инвестиции на приобретение
объектов недвижимого имущества в государственную
(муниципальную) собственность</t>
  </si>
  <si>
    <t>951 0501 071F36748S 412</t>
  </si>
  <si>
    <t xml:space="preserve">951 0502 0000000000 000 </t>
  </si>
  <si>
    <t>951 0801 0410000590 612</t>
  </si>
  <si>
    <t>Субсидии бюджетным
учреждениям на иные цели</t>
  </si>
  <si>
    <t>802 1 16 02020 02 0000 140</t>
  </si>
  <si>
    <t>на 01.03.2020 г.</t>
  </si>
  <si>
    <t>Иные поступления</t>
  </si>
  <si>
    <t>В.И. Трайнина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</si>
</sst>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0" borderId="15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" fontId="2" fillId="0" borderId="29" xfId="0" applyNumberFormat="1" applyFont="1" applyFill="1" applyBorder="1" applyAlignment="1" applyProtection="1">
      <alignment horizontal="right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0" fontId="6" fillId="2" borderId="2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5" fillId="0" borderId="24" xfId="0" applyNumberFormat="1" applyFont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5" xfId="0" applyNumberFormat="1" applyFont="1" applyFill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4" fillId="0" borderId="15" xfId="0" applyNumberFormat="1" applyFont="1" applyFill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0" fontId="6" fillId="0" borderId="24" xfId="0" applyNumberFormat="1" applyFont="1" applyFill="1" applyBorder="1" applyAlignment="1">
      <alignment horizontal="justify" vertical="top"/>
    </xf>
    <xf numFmtId="0" fontId="6" fillId="0" borderId="24" xfId="0" applyNumberFormat="1" applyFont="1" applyFill="1" applyBorder="1" applyAlignment="1">
      <alignment horizontal="justify" vertical="top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view="pageBreakPreview" zoomScale="80" zoomScaleNormal="90" zoomScaleSheetLayoutView="80" workbookViewId="0">
      <selection activeCell="E24" sqref="E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70" customWidth="1"/>
    <col min="6" max="6" width="18.7109375" customWidth="1"/>
  </cols>
  <sheetData>
    <row r="1" spans="1:6" ht="15" x14ac:dyDescent="0.25">
      <c r="A1" s="156"/>
      <c r="B1" s="156"/>
      <c r="C1" s="156"/>
      <c r="D1" s="156"/>
      <c r="E1" s="63"/>
      <c r="F1" s="1"/>
    </row>
    <row r="2" spans="1:6" ht="16.899999999999999" customHeight="1" x14ac:dyDescent="0.25">
      <c r="A2" s="156" t="s">
        <v>0</v>
      </c>
      <c r="B2" s="156"/>
      <c r="C2" s="156"/>
      <c r="D2" s="156"/>
      <c r="E2" s="64"/>
      <c r="F2" s="2" t="s">
        <v>1</v>
      </c>
    </row>
    <row r="3" spans="1:6" x14ac:dyDescent="0.2">
      <c r="A3" s="3"/>
      <c r="B3" s="3"/>
      <c r="C3" s="3"/>
      <c r="D3" s="3"/>
      <c r="E3" s="65" t="s">
        <v>2</v>
      </c>
      <c r="F3" s="4" t="s">
        <v>3</v>
      </c>
    </row>
    <row r="4" spans="1:6" x14ac:dyDescent="0.2">
      <c r="A4" s="157" t="s">
        <v>444</v>
      </c>
      <c r="B4" s="157"/>
      <c r="C4" s="157"/>
      <c r="D4" s="157"/>
      <c r="E4" s="64" t="s">
        <v>4</v>
      </c>
      <c r="F4" s="5">
        <v>43891</v>
      </c>
    </row>
    <row r="5" spans="1:6" x14ac:dyDescent="0.2">
      <c r="A5" s="6"/>
      <c r="B5" s="6"/>
      <c r="C5" s="6"/>
      <c r="D5" s="6"/>
      <c r="E5" s="64" t="s">
        <v>6</v>
      </c>
      <c r="F5" s="7" t="s">
        <v>17</v>
      </c>
    </row>
    <row r="6" spans="1:6" x14ac:dyDescent="0.2">
      <c r="A6" s="8" t="s">
        <v>7</v>
      </c>
      <c r="B6" s="158" t="s">
        <v>13</v>
      </c>
      <c r="C6" s="159"/>
      <c r="D6" s="159"/>
      <c r="E6" s="64" t="s">
        <v>8</v>
      </c>
      <c r="F6" s="7" t="s">
        <v>18</v>
      </c>
    </row>
    <row r="7" spans="1:6" x14ac:dyDescent="0.2">
      <c r="A7" s="8" t="s">
        <v>9</v>
      </c>
      <c r="B7" s="160" t="s">
        <v>14</v>
      </c>
      <c r="C7" s="160"/>
      <c r="D7" s="160"/>
      <c r="E7" s="64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64"/>
      <c r="F8" s="11"/>
    </row>
    <row r="9" spans="1:6" x14ac:dyDescent="0.2">
      <c r="A9" s="8" t="s">
        <v>16</v>
      </c>
      <c r="B9" s="8"/>
      <c r="C9" s="12"/>
      <c r="D9" s="10"/>
      <c r="E9" s="64" t="s">
        <v>11</v>
      </c>
      <c r="F9" s="13" t="s">
        <v>12</v>
      </c>
    </row>
    <row r="10" spans="1:6" ht="20.25" customHeight="1" x14ac:dyDescent="0.25">
      <c r="A10" s="156" t="s">
        <v>20</v>
      </c>
      <c r="B10" s="156"/>
      <c r="C10" s="156"/>
      <c r="D10" s="156"/>
      <c r="E10" s="66"/>
      <c r="F10" s="14"/>
    </row>
    <row r="11" spans="1:6" ht="4.1500000000000004" customHeight="1" x14ac:dyDescent="0.2">
      <c r="A11" s="167" t="s">
        <v>21</v>
      </c>
      <c r="B11" s="161" t="s">
        <v>22</v>
      </c>
      <c r="C11" s="161" t="s">
        <v>23</v>
      </c>
      <c r="D11" s="164" t="s">
        <v>24</v>
      </c>
      <c r="E11" s="173" t="s">
        <v>25</v>
      </c>
      <c r="F11" s="170" t="s">
        <v>26</v>
      </c>
    </row>
    <row r="12" spans="1:6" ht="3.6" customHeight="1" x14ac:dyDescent="0.2">
      <c r="A12" s="168"/>
      <c r="B12" s="162"/>
      <c r="C12" s="162"/>
      <c r="D12" s="165"/>
      <c r="E12" s="174"/>
      <c r="F12" s="171"/>
    </row>
    <row r="13" spans="1:6" ht="3" customHeight="1" x14ac:dyDescent="0.2">
      <c r="A13" s="168"/>
      <c r="B13" s="162"/>
      <c r="C13" s="162"/>
      <c r="D13" s="165"/>
      <c r="E13" s="174"/>
      <c r="F13" s="171"/>
    </row>
    <row r="14" spans="1:6" ht="3" customHeight="1" x14ac:dyDescent="0.2">
      <c r="A14" s="168"/>
      <c r="B14" s="162"/>
      <c r="C14" s="162"/>
      <c r="D14" s="165"/>
      <c r="E14" s="174"/>
      <c r="F14" s="171"/>
    </row>
    <row r="15" spans="1:6" ht="3" customHeight="1" x14ac:dyDescent="0.2">
      <c r="A15" s="168"/>
      <c r="B15" s="162"/>
      <c r="C15" s="162"/>
      <c r="D15" s="165"/>
      <c r="E15" s="174"/>
      <c r="F15" s="171"/>
    </row>
    <row r="16" spans="1:6" ht="3" customHeight="1" x14ac:dyDescent="0.2">
      <c r="A16" s="168"/>
      <c r="B16" s="162"/>
      <c r="C16" s="162"/>
      <c r="D16" s="165"/>
      <c r="E16" s="174"/>
      <c r="F16" s="171"/>
    </row>
    <row r="17" spans="1:6" ht="23.45" customHeight="1" x14ac:dyDescent="0.2">
      <c r="A17" s="169"/>
      <c r="B17" s="163"/>
      <c r="C17" s="163"/>
      <c r="D17" s="166"/>
      <c r="E17" s="175"/>
      <c r="F17" s="172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67" t="s">
        <v>28</v>
      </c>
      <c r="F18" s="19" t="s">
        <v>29</v>
      </c>
    </row>
    <row r="19" spans="1:6" x14ac:dyDescent="0.2">
      <c r="A19" s="151" t="s">
        <v>30</v>
      </c>
      <c r="B19" s="152" t="s">
        <v>31</v>
      </c>
      <c r="C19" s="153" t="s">
        <v>32</v>
      </c>
      <c r="D19" s="154">
        <f>D21+D73</f>
        <v>33230500</v>
      </c>
      <c r="E19" s="155">
        <f>E21+E73</f>
        <v>2703443.58</v>
      </c>
      <c r="F19" s="154">
        <f>IF(OR(D19="-",IF(E19="-",0,E19)&gt;=IF(D19="-",0,D19)),"-",IF(D19="-",0,D19)-IF(E19="-",0,E19))</f>
        <v>30527056.420000002</v>
      </c>
    </row>
    <row r="20" spans="1:6" x14ac:dyDescent="0.2">
      <c r="A20" s="23" t="s">
        <v>33</v>
      </c>
      <c r="B20" s="24"/>
      <c r="C20" s="25"/>
      <c r="D20" s="26"/>
      <c r="E20" s="68"/>
      <c r="F20" s="27"/>
    </row>
    <row r="21" spans="1:6" x14ac:dyDescent="0.2">
      <c r="A21" s="28" t="s">
        <v>34</v>
      </c>
      <c r="B21" s="29" t="s">
        <v>31</v>
      </c>
      <c r="C21" s="30" t="s">
        <v>35</v>
      </c>
      <c r="D21" s="31">
        <v>1701300</v>
      </c>
      <c r="E21" s="62">
        <f>E22+E39+E49+E53+E65+E38+E70</f>
        <v>259153.19</v>
      </c>
      <c r="F21" s="32">
        <f t="shared" ref="F21:F52" si="0">IF(OR(D21="-",IF(E21="-",0,E21)&gt;=IF(D21="-",0,D21)),"-",IF(D21="-",0,D21)-IF(E21="-",0,E21))</f>
        <v>1442146.81</v>
      </c>
    </row>
    <row r="22" spans="1:6" x14ac:dyDescent="0.2">
      <c r="A22" s="28" t="s">
        <v>36</v>
      </c>
      <c r="B22" s="29" t="s">
        <v>31</v>
      </c>
      <c r="C22" s="30" t="s">
        <v>37</v>
      </c>
      <c r="D22" s="31">
        <v>310000</v>
      </c>
      <c r="E22" s="62">
        <f>E23</f>
        <v>34275.53</v>
      </c>
      <c r="F22" s="32">
        <f t="shared" si="0"/>
        <v>275724.46999999997</v>
      </c>
    </row>
    <row r="23" spans="1:6" x14ac:dyDescent="0.2">
      <c r="A23" s="28" t="s">
        <v>38</v>
      </c>
      <c r="B23" s="29" t="s">
        <v>31</v>
      </c>
      <c r="C23" s="30" t="s">
        <v>39</v>
      </c>
      <c r="D23" s="31">
        <v>310000</v>
      </c>
      <c r="E23" s="62">
        <f>E24+E28+E30</f>
        <v>34275.53</v>
      </c>
      <c r="F23" s="32">
        <f t="shared" si="0"/>
        <v>275724.46999999997</v>
      </c>
    </row>
    <row r="24" spans="1:6" ht="67.5" x14ac:dyDescent="0.2">
      <c r="A24" s="28" t="s">
        <v>40</v>
      </c>
      <c r="B24" s="29" t="s">
        <v>31</v>
      </c>
      <c r="C24" s="30" t="s">
        <v>41</v>
      </c>
      <c r="D24" s="31">
        <v>310000</v>
      </c>
      <c r="E24" s="62">
        <f>E25+E26+E27</f>
        <v>26165.19</v>
      </c>
      <c r="F24" s="32">
        <f t="shared" si="0"/>
        <v>283834.81</v>
      </c>
    </row>
    <row r="25" spans="1:6" ht="101.25" x14ac:dyDescent="0.2">
      <c r="A25" s="33" t="s">
        <v>42</v>
      </c>
      <c r="B25" s="29" t="s">
        <v>31</v>
      </c>
      <c r="C25" s="30" t="s">
        <v>43</v>
      </c>
      <c r="D25" s="31" t="s">
        <v>44</v>
      </c>
      <c r="E25" s="62">
        <v>26153.599999999999</v>
      </c>
      <c r="F25" s="32" t="str">
        <f t="shared" si="0"/>
        <v>-</v>
      </c>
    </row>
    <row r="26" spans="1:6" ht="78.75" x14ac:dyDescent="0.2">
      <c r="A26" s="33" t="s">
        <v>45</v>
      </c>
      <c r="B26" s="29" t="s">
        <v>31</v>
      </c>
      <c r="C26" s="30" t="s">
        <v>46</v>
      </c>
      <c r="D26" s="31" t="s">
        <v>44</v>
      </c>
      <c r="E26" s="62">
        <v>11.59</v>
      </c>
      <c r="F26" s="32" t="str">
        <f t="shared" si="0"/>
        <v>-</v>
      </c>
    </row>
    <row r="27" spans="1:6" ht="90" x14ac:dyDescent="0.2">
      <c r="A27" s="33" t="s">
        <v>47</v>
      </c>
      <c r="B27" s="29" t="s">
        <v>31</v>
      </c>
      <c r="C27" s="30" t="s">
        <v>48</v>
      </c>
      <c r="D27" s="31" t="s">
        <v>44</v>
      </c>
      <c r="E27" s="62">
        <v>0</v>
      </c>
      <c r="F27" s="32" t="str">
        <f t="shared" si="0"/>
        <v>-</v>
      </c>
    </row>
    <row r="28" spans="1:6" ht="101.25" x14ac:dyDescent="0.2">
      <c r="A28" s="33" t="s">
        <v>49</v>
      </c>
      <c r="B28" s="29" t="s">
        <v>31</v>
      </c>
      <c r="C28" s="30" t="s">
        <v>50</v>
      </c>
      <c r="D28" s="31" t="s">
        <v>44</v>
      </c>
      <c r="E28" s="62"/>
      <c r="F28" s="32" t="str">
        <f t="shared" si="0"/>
        <v>-</v>
      </c>
    </row>
    <row r="29" spans="1:6" ht="123.75" x14ac:dyDescent="0.2">
      <c r="A29" s="33" t="s">
        <v>51</v>
      </c>
      <c r="B29" s="29" t="s">
        <v>31</v>
      </c>
      <c r="C29" s="30" t="s">
        <v>52</v>
      </c>
      <c r="D29" s="31" t="s">
        <v>44</v>
      </c>
      <c r="E29" s="62"/>
      <c r="F29" s="32" t="str">
        <f t="shared" si="0"/>
        <v>-</v>
      </c>
    </row>
    <row r="30" spans="1:6" ht="33.75" x14ac:dyDescent="0.2">
      <c r="A30" s="28" t="s">
        <v>53</v>
      </c>
      <c r="B30" s="29" t="s">
        <v>31</v>
      </c>
      <c r="C30" s="30" t="s">
        <v>54</v>
      </c>
      <c r="D30" s="31" t="s">
        <v>44</v>
      </c>
      <c r="E30" s="62">
        <v>8110.34</v>
      </c>
      <c r="F30" s="32" t="str">
        <f t="shared" si="0"/>
        <v>-</v>
      </c>
    </row>
    <row r="31" spans="1:6" ht="67.5" x14ac:dyDescent="0.2">
      <c r="A31" s="28" t="s">
        <v>55</v>
      </c>
      <c r="B31" s="29" t="s">
        <v>31</v>
      </c>
      <c r="C31" s="30" t="s">
        <v>56</v>
      </c>
      <c r="D31" s="31" t="s">
        <v>44</v>
      </c>
      <c r="E31" s="62">
        <v>8076.9</v>
      </c>
      <c r="F31" s="32" t="str">
        <f t="shared" si="0"/>
        <v>-</v>
      </c>
    </row>
    <row r="32" spans="1:6" ht="45" x14ac:dyDescent="0.2">
      <c r="A32" s="28" t="s">
        <v>57</v>
      </c>
      <c r="B32" s="29" t="s">
        <v>31</v>
      </c>
      <c r="C32" s="30" t="s">
        <v>58</v>
      </c>
      <c r="D32" s="31" t="s">
        <v>44</v>
      </c>
      <c r="E32" s="62">
        <v>3.44</v>
      </c>
      <c r="F32" s="32" t="str">
        <f t="shared" si="0"/>
        <v>-</v>
      </c>
    </row>
    <row r="33" spans="1:6" ht="67.5" x14ac:dyDescent="0.2">
      <c r="A33" s="28" t="s">
        <v>59</v>
      </c>
      <c r="B33" s="29" t="s">
        <v>31</v>
      </c>
      <c r="C33" s="30" t="s">
        <v>60</v>
      </c>
      <c r="D33" s="31" t="s">
        <v>44</v>
      </c>
      <c r="E33" s="62">
        <v>30</v>
      </c>
      <c r="F33" s="32" t="str">
        <f t="shared" si="0"/>
        <v>-</v>
      </c>
    </row>
    <row r="34" spans="1:6" x14ac:dyDescent="0.2">
      <c r="A34" s="137" t="s">
        <v>61</v>
      </c>
      <c r="B34" s="138" t="s">
        <v>31</v>
      </c>
      <c r="C34" s="139" t="s">
        <v>62</v>
      </c>
      <c r="D34" s="140" t="s">
        <v>44</v>
      </c>
      <c r="E34" s="141">
        <v>0</v>
      </c>
      <c r="F34" s="142" t="str">
        <f t="shared" si="0"/>
        <v>-</v>
      </c>
    </row>
    <row r="35" spans="1:6" x14ac:dyDescent="0.2">
      <c r="A35" s="28" t="s">
        <v>63</v>
      </c>
      <c r="B35" s="29" t="s">
        <v>31</v>
      </c>
      <c r="C35" s="30" t="s">
        <v>64</v>
      </c>
      <c r="D35" s="31" t="s">
        <v>44</v>
      </c>
      <c r="E35" s="62">
        <v>0</v>
      </c>
      <c r="F35" s="32" t="str">
        <f t="shared" si="0"/>
        <v>-</v>
      </c>
    </row>
    <row r="36" spans="1:6" x14ac:dyDescent="0.2">
      <c r="A36" s="28" t="s">
        <v>63</v>
      </c>
      <c r="B36" s="29" t="s">
        <v>31</v>
      </c>
      <c r="C36" s="30" t="s">
        <v>65</v>
      </c>
      <c r="D36" s="31" t="s">
        <v>44</v>
      </c>
      <c r="E36" s="62">
        <v>0</v>
      </c>
      <c r="F36" s="32" t="str">
        <f t="shared" si="0"/>
        <v>-</v>
      </c>
    </row>
    <row r="37" spans="1:6" ht="45" x14ac:dyDescent="0.2">
      <c r="A37" s="28" t="s">
        <v>66</v>
      </c>
      <c r="B37" s="29" t="s">
        <v>31</v>
      </c>
      <c r="C37" s="30" t="s">
        <v>67</v>
      </c>
      <c r="D37" s="31" t="s">
        <v>44</v>
      </c>
      <c r="E37" s="62">
        <v>0</v>
      </c>
      <c r="F37" s="32" t="str">
        <f t="shared" si="0"/>
        <v>-</v>
      </c>
    </row>
    <row r="38" spans="1:6" ht="22.5" x14ac:dyDescent="0.2">
      <c r="A38" s="28" t="s">
        <v>68</v>
      </c>
      <c r="B38" s="29" t="s">
        <v>31</v>
      </c>
      <c r="C38" s="30" t="s">
        <v>69</v>
      </c>
      <c r="D38" s="31" t="s">
        <v>44</v>
      </c>
      <c r="E38" s="62">
        <v>0</v>
      </c>
      <c r="F38" s="32" t="str">
        <f t="shared" si="0"/>
        <v>-</v>
      </c>
    </row>
    <row r="39" spans="1:6" x14ac:dyDescent="0.2">
      <c r="A39" s="137" t="s">
        <v>70</v>
      </c>
      <c r="B39" s="138" t="s">
        <v>31</v>
      </c>
      <c r="C39" s="139" t="s">
        <v>71</v>
      </c>
      <c r="D39" s="140">
        <v>1197100</v>
      </c>
      <c r="E39" s="141">
        <f>E40+E44</f>
        <v>202525.56</v>
      </c>
      <c r="F39" s="142">
        <f t="shared" si="0"/>
        <v>994574.44</v>
      </c>
    </row>
    <row r="40" spans="1:6" x14ac:dyDescent="0.2">
      <c r="A40" s="28" t="s">
        <v>72</v>
      </c>
      <c r="B40" s="29" t="s">
        <v>31</v>
      </c>
      <c r="C40" s="30" t="s">
        <v>73</v>
      </c>
      <c r="D40" s="31">
        <v>195400</v>
      </c>
      <c r="E40" s="62">
        <f>E41</f>
        <v>2777.35</v>
      </c>
      <c r="F40" s="32">
        <f t="shared" si="0"/>
        <v>192622.65</v>
      </c>
    </row>
    <row r="41" spans="1:6" ht="33.75" x14ac:dyDescent="0.2">
      <c r="A41" s="28" t="s">
        <v>74</v>
      </c>
      <c r="B41" s="29" t="s">
        <v>31</v>
      </c>
      <c r="C41" s="30" t="s">
        <v>75</v>
      </c>
      <c r="D41" s="31">
        <v>195400</v>
      </c>
      <c r="E41" s="62">
        <f>E42+E43</f>
        <v>2777.35</v>
      </c>
      <c r="F41" s="32">
        <f t="shared" si="0"/>
        <v>192622.65</v>
      </c>
    </row>
    <row r="42" spans="1:6" ht="67.5" x14ac:dyDescent="0.2">
      <c r="A42" s="28" t="s">
        <v>76</v>
      </c>
      <c r="B42" s="29" t="s">
        <v>31</v>
      </c>
      <c r="C42" s="30" t="s">
        <v>77</v>
      </c>
      <c r="D42" s="31" t="s">
        <v>44</v>
      </c>
      <c r="E42" s="62">
        <v>2625.6</v>
      </c>
      <c r="F42" s="32" t="str">
        <f t="shared" si="0"/>
        <v>-</v>
      </c>
    </row>
    <row r="43" spans="1:6" ht="45" x14ac:dyDescent="0.2">
      <c r="A43" s="28" t="s">
        <v>78</v>
      </c>
      <c r="B43" s="29" t="s">
        <v>31</v>
      </c>
      <c r="C43" s="30" t="s">
        <v>79</v>
      </c>
      <c r="D43" s="31" t="s">
        <v>44</v>
      </c>
      <c r="E43" s="62">
        <v>151.75</v>
      </c>
      <c r="F43" s="32" t="str">
        <f t="shared" si="0"/>
        <v>-</v>
      </c>
    </row>
    <row r="44" spans="1:6" x14ac:dyDescent="0.2">
      <c r="A44" s="137" t="s">
        <v>80</v>
      </c>
      <c r="B44" s="138" t="s">
        <v>31</v>
      </c>
      <c r="C44" s="139" t="s">
        <v>81</v>
      </c>
      <c r="D44" s="140">
        <v>1001700</v>
      </c>
      <c r="E44" s="141">
        <f>E45+E47</f>
        <v>199748.21</v>
      </c>
      <c r="F44" s="142">
        <f t="shared" si="0"/>
        <v>801951.79</v>
      </c>
    </row>
    <row r="45" spans="1:6" x14ac:dyDescent="0.2">
      <c r="A45" s="28" t="s">
        <v>82</v>
      </c>
      <c r="B45" s="29" t="s">
        <v>31</v>
      </c>
      <c r="C45" s="30" t="s">
        <v>83</v>
      </c>
      <c r="D45" s="31">
        <v>433900</v>
      </c>
      <c r="E45" s="62">
        <f>E46</f>
        <v>187964.63</v>
      </c>
      <c r="F45" s="32">
        <f t="shared" si="0"/>
        <v>245935.37</v>
      </c>
    </row>
    <row r="46" spans="1:6" ht="33.75" x14ac:dyDescent="0.2">
      <c r="A46" s="28" t="s">
        <v>84</v>
      </c>
      <c r="B46" s="29" t="s">
        <v>31</v>
      </c>
      <c r="C46" s="30" t="s">
        <v>85</v>
      </c>
      <c r="D46" s="31">
        <v>317600</v>
      </c>
      <c r="E46" s="62">
        <v>187964.63</v>
      </c>
      <c r="F46" s="32">
        <f t="shared" si="0"/>
        <v>129635.37</v>
      </c>
    </row>
    <row r="47" spans="1:6" x14ac:dyDescent="0.2">
      <c r="A47" s="28" t="s">
        <v>86</v>
      </c>
      <c r="B47" s="29" t="s">
        <v>31</v>
      </c>
      <c r="C47" s="30" t="s">
        <v>87</v>
      </c>
      <c r="D47" s="31">
        <v>567800</v>
      </c>
      <c r="E47" s="62">
        <f>E48</f>
        <v>11783.58</v>
      </c>
      <c r="F47" s="32">
        <f t="shared" si="0"/>
        <v>556016.42000000004</v>
      </c>
    </row>
    <row r="48" spans="1:6" ht="33.75" x14ac:dyDescent="0.2">
      <c r="A48" s="28" t="s">
        <v>88</v>
      </c>
      <c r="B48" s="29" t="s">
        <v>31</v>
      </c>
      <c r="C48" s="30" t="s">
        <v>89</v>
      </c>
      <c r="D48" s="31">
        <v>567800</v>
      </c>
      <c r="E48" s="62">
        <v>11783.58</v>
      </c>
      <c r="F48" s="32">
        <f t="shared" si="0"/>
        <v>556016.42000000004</v>
      </c>
    </row>
    <row r="49" spans="1:6" x14ac:dyDescent="0.2">
      <c r="A49" s="137" t="s">
        <v>90</v>
      </c>
      <c r="B49" s="138" t="s">
        <v>31</v>
      </c>
      <c r="C49" s="139" t="s">
        <v>91</v>
      </c>
      <c r="D49" s="140">
        <v>16000</v>
      </c>
      <c r="E49" s="141">
        <f>E50</f>
        <v>400</v>
      </c>
      <c r="F49" s="142">
        <f t="shared" si="0"/>
        <v>15600</v>
      </c>
    </row>
    <row r="50" spans="1:6" ht="45" x14ac:dyDescent="0.2">
      <c r="A50" s="28" t="s">
        <v>92</v>
      </c>
      <c r="B50" s="29" t="s">
        <v>31</v>
      </c>
      <c r="C50" s="30" t="s">
        <v>93</v>
      </c>
      <c r="D50" s="31">
        <v>16000</v>
      </c>
      <c r="E50" s="62">
        <f>E51</f>
        <v>400</v>
      </c>
      <c r="F50" s="32">
        <f t="shared" si="0"/>
        <v>15600</v>
      </c>
    </row>
    <row r="51" spans="1:6" ht="67.5" x14ac:dyDescent="0.2">
      <c r="A51" s="28" t="s">
        <v>94</v>
      </c>
      <c r="B51" s="29" t="s">
        <v>31</v>
      </c>
      <c r="C51" s="30" t="s">
        <v>95</v>
      </c>
      <c r="D51" s="31">
        <v>16000</v>
      </c>
      <c r="E51" s="62">
        <f>E52</f>
        <v>400</v>
      </c>
      <c r="F51" s="32">
        <f t="shared" si="0"/>
        <v>15600</v>
      </c>
    </row>
    <row r="52" spans="1:6" ht="67.5" x14ac:dyDescent="0.2">
      <c r="A52" s="28" t="s">
        <v>94</v>
      </c>
      <c r="B52" s="29" t="s">
        <v>31</v>
      </c>
      <c r="C52" s="30" t="s">
        <v>96</v>
      </c>
      <c r="D52" s="31">
        <v>16000</v>
      </c>
      <c r="E52" s="62">
        <v>400</v>
      </c>
      <c r="F52" s="32">
        <f t="shared" si="0"/>
        <v>15600</v>
      </c>
    </row>
    <row r="53" spans="1:6" ht="33.75" x14ac:dyDescent="0.2">
      <c r="A53" s="137" t="s">
        <v>97</v>
      </c>
      <c r="B53" s="138" t="s">
        <v>31</v>
      </c>
      <c r="C53" s="139" t="s">
        <v>98</v>
      </c>
      <c r="D53" s="140">
        <v>95700</v>
      </c>
      <c r="E53" s="141">
        <f>E54</f>
        <v>15811.34</v>
      </c>
      <c r="F53" s="142">
        <f t="shared" ref="F53:F85" si="1">IF(OR(D53="-",IF(E53="-",0,E53)&gt;=IF(D53="-",0,D53)),"-",IF(D53="-",0,D53)-IF(E53="-",0,E53))</f>
        <v>79888.66</v>
      </c>
    </row>
    <row r="54" spans="1:6" ht="78.75" x14ac:dyDescent="0.2">
      <c r="A54" s="33" t="s">
        <v>99</v>
      </c>
      <c r="B54" s="29" t="s">
        <v>31</v>
      </c>
      <c r="C54" s="30" t="s">
        <v>100</v>
      </c>
      <c r="D54" s="31">
        <v>95700</v>
      </c>
      <c r="E54" s="62">
        <f>E55</f>
        <v>15811.34</v>
      </c>
      <c r="F54" s="32">
        <f t="shared" si="1"/>
        <v>79888.66</v>
      </c>
    </row>
    <row r="55" spans="1:6" ht="33.75" x14ac:dyDescent="0.2">
      <c r="A55" s="28" t="s">
        <v>101</v>
      </c>
      <c r="B55" s="29" t="s">
        <v>31</v>
      </c>
      <c r="C55" s="30" t="s">
        <v>102</v>
      </c>
      <c r="D55" s="31">
        <v>95700</v>
      </c>
      <c r="E55" s="62">
        <f>E56</f>
        <v>15811.34</v>
      </c>
      <c r="F55" s="32">
        <f t="shared" si="1"/>
        <v>79888.66</v>
      </c>
    </row>
    <row r="56" spans="1:6" ht="33.75" x14ac:dyDescent="0.2">
      <c r="A56" s="28" t="s">
        <v>103</v>
      </c>
      <c r="B56" s="29" t="s">
        <v>31</v>
      </c>
      <c r="C56" s="30" t="s">
        <v>104</v>
      </c>
      <c r="D56" s="31">
        <v>95700</v>
      </c>
      <c r="E56" s="62">
        <v>15811.34</v>
      </c>
      <c r="F56" s="32">
        <f t="shared" si="1"/>
        <v>79888.66</v>
      </c>
    </row>
    <row r="57" spans="1:6" ht="22.5" x14ac:dyDescent="0.2">
      <c r="A57" s="28" t="s">
        <v>105</v>
      </c>
      <c r="B57" s="29" t="s">
        <v>31</v>
      </c>
      <c r="C57" s="30" t="s">
        <v>106</v>
      </c>
      <c r="D57" s="31" t="s">
        <v>44</v>
      </c>
      <c r="E57" s="62">
        <v>0</v>
      </c>
      <c r="F57" s="32" t="str">
        <f t="shared" si="1"/>
        <v>-</v>
      </c>
    </row>
    <row r="58" spans="1:6" ht="22.5" x14ac:dyDescent="0.2">
      <c r="A58" s="28" t="s">
        <v>107</v>
      </c>
      <c r="B58" s="29" t="s">
        <v>31</v>
      </c>
      <c r="C58" s="30" t="s">
        <v>108</v>
      </c>
      <c r="D58" s="31" t="s">
        <v>44</v>
      </c>
      <c r="E58" s="62">
        <v>0</v>
      </c>
      <c r="F58" s="32" t="str">
        <f t="shared" si="1"/>
        <v>-</v>
      </c>
    </row>
    <row r="59" spans="1:6" ht="45" x14ac:dyDescent="0.2">
      <c r="A59" s="28" t="s">
        <v>109</v>
      </c>
      <c r="B59" s="29" t="s">
        <v>31</v>
      </c>
      <c r="C59" s="30" t="s">
        <v>110</v>
      </c>
      <c r="D59" s="31" t="s">
        <v>44</v>
      </c>
      <c r="E59" s="62">
        <v>0</v>
      </c>
      <c r="F59" s="32" t="str">
        <f t="shared" si="1"/>
        <v>-</v>
      </c>
    </row>
    <row r="60" spans="1:6" ht="45" x14ac:dyDescent="0.2">
      <c r="A60" s="28" t="s">
        <v>111</v>
      </c>
      <c r="B60" s="29" t="s">
        <v>31</v>
      </c>
      <c r="C60" s="30" t="s">
        <v>112</v>
      </c>
      <c r="D60" s="31" t="s">
        <v>44</v>
      </c>
      <c r="E60" s="62">
        <v>0</v>
      </c>
      <c r="F60" s="32" t="str">
        <f t="shared" si="1"/>
        <v>-</v>
      </c>
    </row>
    <row r="61" spans="1:6" ht="23.25" thickBot="1" x14ac:dyDescent="0.25">
      <c r="A61" s="39" t="s">
        <v>425</v>
      </c>
      <c r="B61" s="54" t="s">
        <v>31</v>
      </c>
      <c r="C61" s="145" t="s">
        <v>429</v>
      </c>
      <c r="D61" s="40">
        <v>57500</v>
      </c>
      <c r="E61" s="143">
        <v>0</v>
      </c>
      <c r="F61" s="41">
        <f>D61-E61</f>
        <v>57500</v>
      </c>
    </row>
    <row r="62" spans="1:6" ht="13.5" thickBot="1" x14ac:dyDescent="0.25">
      <c r="A62" s="28" t="s">
        <v>426</v>
      </c>
      <c r="B62" s="29" t="s">
        <v>31</v>
      </c>
      <c r="C62" s="146" t="s">
        <v>430</v>
      </c>
      <c r="D62" s="144">
        <v>57500</v>
      </c>
      <c r="E62" s="62">
        <v>0</v>
      </c>
      <c r="F62" s="147">
        <f t="shared" ref="F62:F64" si="2">D62-E62</f>
        <v>57500</v>
      </c>
    </row>
    <row r="63" spans="1:6" ht="23.25" thickBot="1" x14ac:dyDescent="0.25">
      <c r="A63" s="28" t="s">
        <v>427</v>
      </c>
      <c r="B63" s="29" t="s">
        <v>31</v>
      </c>
      <c r="C63" s="146" t="s">
        <v>431</v>
      </c>
      <c r="D63" s="144">
        <v>57500</v>
      </c>
      <c r="E63" s="62">
        <v>0</v>
      </c>
      <c r="F63" s="147">
        <f t="shared" si="2"/>
        <v>57500</v>
      </c>
    </row>
    <row r="64" spans="1:6" ht="34.5" thickBot="1" x14ac:dyDescent="0.25">
      <c r="A64" s="28" t="s">
        <v>428</v>
      </c>
      <c r="B64" s="29" t="s">
        <v>31</v>
      </c>
      <c r="C64" s="146" t="s">
        <v>432</v>
      </c>
      <c r="D64" s="144">
        <v>57500</v>
      </c>
      <c r="E64" s="62">
        <v>0</v>
      </c>
      <c r="F64" s="147">
        <f t="shared" si="2"/>
        <v>57500</v>
      </c>
    </row>
    <row r="65" spans="1:6" x14ac:dyDescent="0.2">
      <c r="A65" s="137" t="s">
        <v>113</v>
      </c>
      <c r="B65" s="138" t="s">
        <v>31</v>
      </c>
      <c r="C65" s="139" t="s">
        <v>443</v>
      </c>
      <c r="D65" s="140">
        <v>25000</v>
      </c>
      <c r="E65" s="141">
        <f>E68</f>
        <v>500</v>
      </c>
      <c r="F65" s="142">
        <f t="shared" si="1"/>
        <v>24500</v>
      </c>
    </row>
    <row r="66" spans="1:6" ht="33.75" x14ac:dyDescent="0.2">
      <c r="A66" s="28" t="s">
        <v>114</v>
      </c>
      <c r="B66" s="29" t="s">
        <v>31</v>
      </c>
      <c r="C66" s="30" t="s">
        <v>443</v>
      </c>
      <c r="D66" s="31">
        <v>25000</v>
      </c>
      <c r="E66" s="62">
        <v>0</v>
      </c>
      <c r="F66" s="32">
        <f t="shared" si="1"/>
        <v>25000</v>
      </c>
    </row>
    <row r="67" spans="1:6" ht="45" x14ac:dyDescent="0.2">
      <c r="A67" s="28" t="s">
        <v>115</v>
      </c>
      <c r="B67" s="29" t="s">
        <v>31</v>
      </c>
      <c r="C67" s="30" t="s">
        <v>443</v>
      </c>
      <c r="D67" s="31">
        <v>25000</v>
      </c>
      <c r="E67" s="62">
        <v>0</v>
      </c>
      <c r="F67" s="32">
        <f t="shared" si="1"/>
        <v>25000</v>
      </c>
    </row>
    <row r="68" spans="1:6" ht="45" x14ac:dyDescent="0.2">
      <c r="A68" s="28" t="s">
        <v>115</v>
      </c>
      <c r="B68" s="29" t="s">
        <v>31</v>
      </c>
      <c r="C68" s="30" t="s">
        <v>443</v>
      </c>
      <c r="D68" s="31">
        <v>25000</v>
      </c>
      <c r="E68" s="62">
        <v>500</v>
      </c>
      <c r="F68" s="32">
        <f t="shared" si="1"/>
        <v>24500</v>
      </c>
    </row>
    <row r="69" spans="1:6" ht="45" x14ac:dyDescent="0.2">
      <c r="A69" s="28" t="s">
        <v>115</v>
      </c>
      <c r="B69" s="29" t="s">
        <v>31</v>
      </c>
      <c r="C69" s="30" t="s">
        <v>116</v>
      </c>
      <c r="D69" s="31" t="s">
        <v>44</v>
      </c>
      <c r="E69" s="62">
        <v>0</v>
      </c>
      <c r="F69" s="32" t="str">
        <f t="shared" si="1"/>
        <v>-</v>
      </c>
    </row>
    <row r="70" spans="1:6" x14ac:dyDescent="0.2">
      <c r="A70" s="137" t="s">
        <v>445</v>
      </c>
      <c r="B70" s="29"/>
      <c r="C70" s="139" t="s">
        <v>420</v>
      </c>
      <c r="D70" s="31"/>
      <c r="E70" s="141">
        <v>5640.76</v>
      </c>
      <c r="F70" s="32"/>
    </row>
    <row r="71" spans="1:6" x14ac:dyDescent="0.2">
      <c r="A71" s="28" t="s">
        <v>418</v>
      </c>
      <c r="B71" s="29" t="s">
        <v>31</v>
      </c>
      <c r="C71" s="30" t="s">
        <v>420</v>
      </c>
      <c r="D71" s="31" t="s">
        <v>44</v>
      </c>
      <c r="E71" s="62">
        <v>5640.76</v>
      </c>
      <c r="F71" s="32" t="str">
        <f t="shared" si="1"/>
        <v>-</v>
      </c>
    </row>
    <row r="72" spans="1:6" x14ac:dyDescent="0.2">
      <c r="A72" s="28" t="s">
        <v>419</v>
      </c>
      <c r="B72" s="29" t="s">
        <v>31</v>
      </c>
      <c r="C72" s="30" t="s">
        <v>421</v>
      </c>
      <c r="D72" s="31" t="s">
        <v>44</v>
      </c>
      <c r="E72" s="62">
        <v>5640.76</v>
      </c>
      <c r="F72" s="32" t="str">
        <f t="shared" si="1"/>
        <v>-</v>
      </c>
    </row>
    <row r="73" spans="1:6" x14ac:dyDescent="0.2">
      <c r="A73" s="137" t="s">
        <v>117</v>
      </c>
      <c r="B73" s="138" t="s">
        <v>31</v>
      </c>
      <c r="C73" s="139" t="s">
        <v>118</v>
      </c>
      <c r="D73" s="140">
        <f>D74</f>
        <v>31529200</v>
      </c>
      <c r="E73" s="141">
        <f>E74</f>
        <v>2444290.39</v>
      </c>
      <c r="F73" s="142">
        <f t="shared" si="1"/>
        <v>29084909.609999999</v>
      </c>
    </row>
    <row r="74" spans="1:6" ht="33.75" x14ac:dyDescent="0.2">
      <c r="A74" s="28" t="s">
        <v>119</v>
      </c>
      <c r="B74" s="29" t="s">
        <v>31</v>
      </c>
      <c r="C74" s="30" t="s">
        <v>120</v>
      </c>
      <c r="D74" s="31">
        <f>D77+D78+D83</f>
        <v>31529200</v>
      </c>
      <c r="E74" s="62">
        <f>E83+E78+E75</f>
        <v>2444290.39</v>
      </c>
      <c r="F74" s="32">
        <f t="shared" si="1"/>
        <v>29084909.609999999</v>
      </c>
    </row>
    <row r="75" spans="1:6" ht="22.5" x14ac:dyDescent="0.2">
      <c r="A75" s="28" t="s">
        <v>121</v>
      </c>
      <c r="B75" s="29" t="s">
        <v>31</v>
      </c>
      <c r="C75" s="30" t="s">
        <v>122</v>
      </c>
      <c r="D75" s="31">
        <v>9088500</v>
      </c>
      <c r="E75" s="62">
        <f>E76</f>
        <v>2423600</v>
      </c>
      <c r="F75" s="32">
        <f t="shared" si="1"/>
        <v>6664900</v>
      </c>
    </row>
    <row r="76" spans="1:6" x14ac:dyDescent="0.2">
      <c r="A76" s="28" t="s">
        <v>123</v>
      </c>
      <c r="B76" s="29" t="s">
        <v>31</v>
      </c>
      <c r="C76" s="30" t="s">
        <v>124</v>
      </c>
      <c r="D76" s="31">
        <v>9088500</v>
      </c>
      <c r="E76" s="62">
        <f>E77</f>
        <v>2423600</v>
      </c>
      <c r="F76" s="32">
        <f t="shared" si="1"/>
        <v>6664900</v>
      </c>
    </row>
    <row r="77" spans="1:6" ht="22.5" x14ac:dyDescent="0.2">
      <c r="A77" s="28" t="s">
        <v>125</v>
      </c>
      <c r="B77" s="29" t="s">
        <v>31</v>
      </c>
      <c r="C77" s="30" t="s">
        <v>126</v>
      </c>
      <c r="D77" s="31">
        <v>9088500</v>
      </c>
      <c r="E77" s="62">
        <v>2423600</v>
      </c>
      <c r="F77" s="32">
        <f t="shared" si="1"/>
        <v>6664900</v>
      </c>
    </row>
    <row r="78" spans="1:6" ht="22.5" x14ac:dyDescent="0.2">
      <c r="A78" s="28" t="s">
        <v>127</v>
      </c>
      <c r="B78" s="29" t="s">
        <v>31</v>
      </c>
      <c r="C78" s="30" t="s">
        <v>128</v>
      </c>
      <c r="D78" s="31">
        <v>203700</v>
      </c>
      <c r="E78" s="62">
        <f>E80+E82</f>
        <v>18758.39</v>
      </c>
      <c r="F78" s="32">
        <f t="shared" si="1"/>
        <v>184941.61</v>
      </c>
    </row>
    <row r="79" spans="1:6" ht="33.75" x14ac:dyDescent="0.2">
      <c r="A79" s="28" t="s">
        <v>129</v>
      </c>
      <c r="B79" s="29" t="s">
        <v>31</v>
      </c>
      <c r="C79" s="30" t="s">
        <v>130</v>
      </c>
      <c r="D79" s="31">
        <v>200</v>
      </c>
      <c r="E79" s="62">
        <f>E80</f>
        <v>200</v>
      </c>
      <c r="F79" s="32" t="str">
        <f t="shared" si="1"/>
        <v>-</v>
      </c>
    </row>
    <row r="80" spans="1:6" ht="33.75" x14ac:dyDescent="0.2">
      <c r="A80" s="28" t="s">
        <v>131</v>
      </c>
      <c r="B80" s="29" t="s">
        <v>31</v>
      </c>
      <c r="C80" s="30" t="s">
        <v>132</v>
      </c>
      <c r="D80" s="31">
        <v>200</v>
      </c>
      <c r="E80" s="62">
        <v>200</v>
      </c>
      <c r="F80" s="32" t="str">
        <f t="shared" si="1"/>
        <v>-</v>
      </c>
    </row>
    <row r="81" spans="1:6" ht="33.75" x14ac:dyDescent="0.2">
      <c r="A81" s="28" t="s">
        <v>133</v>
      </c>
      <c r="B81" s="29" t="s">
        <v>31</v>
      </c>
      <c r="C81" s="30" t="s">
        <v>134</v>
      </c>
      <c r="D81" s="31">
        <v>203500</v>
      </c>
      <c r="E81" s="62">
        <f>E82</f>
        <v>18558.39</v>
      </c>
      <c r="F81" s="32">
        <f t="shared" si="1"/>
        <v>184941.61</v>
      </c>
    </row>
    <row r="82" spans="1:6" ht="33.75" x14ac:dyDescent="0.2">
      <c r="A82" s="28" t="s">
        <v>135</v>
      </c>
      <c r="B82" s="29" t="s">
        <v>31</v>
      </c>
      <c r="C82" s="30" t="s">
        <v>136</v>
      </c>
      <c r="D82" s="31">
        <v>203500</v>
      </c>
      <c r="E82" s="62">
        <v>18558.39</v>
      </c>
      <c r="F82" s="32">
        <f t="shared" si="1"/>
        <v>184941.61</v>
      </c>
    </row>
    <row r="83" spans="1:6" x14ac:dyDescent="0.2">
      <c r="A83" s="28" t="s">
        <v>137</v>
      </c>
      <c r="B83" s="29" t="s">
        <v>31</v>
      </c>
      <c r="C83" s="30" t="s">
        <v>138</v>
      </c>
      <c r="D83" s="31">
        <f>D84</f>
        <v>22237000</v>
      </c>
      <c r="E83" s="62">
        <f>E84</f>
        <v>1932</v>
      </c>
      <c r="F83" s="32">
        <f t="shared" si="1"/>
        <v>22235068</v>
      </c>
    </row>
    <row r="84" spans="1:6" ht="22.5" x14ac:dyDescent="0.2">
      <c r="A84" s="28" t="s">
        <v>139</v>
      </c>
      <c r="B84" s="29" t="s">
        <v>31</v>
      </c>
      <c r="C84" s="30" t="s">
        <v>140</v>
      </c>
      <c r="D84" s="31">
        <f>D85</f>
        <v>22237000</v>
      </c>
      <c r="E84" s="62">
        <f>E85</f>
        <v>1932</v>
      </c>
      <c r="F84" s="32">
        <f t="shared" si="1"/>
        <v>22235068</v>
      </c>
    </row>
    <row r="85" spans="1:6" ht="23.25" thickBot="1" x14ac:dyDescent="0.25">
      <c r="A85" s="28" t="s">
        <v>141</v>
      </c>
      <c r="B85" s="29" t="s">
        <v>31</v>
      </c>
      <c r="C85" s="30" t="s">
        <v>142</v>
      </c>
      <c r="D85" s="31">
        <v>22237000</v>
      </c>
      <c r="E85" s="62">
        <v>1932</v>
      </c>
      <c r="F85" s="32">
        <f t="shared" si="1"/>
        <v>22235068</v>
      </c>
    </row>
    <row r="86" spans="1:6" ht="12.75" customHeight="1" x14ac:dyDescent="0.2">
      <c r="A86" s="34"/>
      <c r="B86" s="35"/>
      <c r="C86" s="35"/>
      <c r="D86" s="36"/>
      <c r="E86" s="69"/>
      <c r="F86" s="3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3"/>
  <sheetViews>
    <sheetView showGridLines="0" zoomScale="90" zoomScaleNormal="90" workbookViewId="0">
      <selection activeCell="H9" sqref="H9"/>
    </sheetView>
  </sheetViews>
  <sheetFormatPr defaultRowHeight="12.75" customHeight="1" x14ac:dyDescent="0.2"/>
  <cols>
    <col min="1" max="1" width="45.7109375" style="76" customWidth="1"/>
    <col min="2" max="2" width="6.7109375" style="76" customWidth="1"/>
    <col min="3" max="3" width="40.7109375" style="72" customWidth="1"/>
    <col min="4" max="4" width="18.85546875" style="113" customWidth="1"/>
    <col min="5" max="5" width="18.7109375" style="114" customWidth="1"/>
    <col min="6" max="6" width="18.7109375" style="113" customWidth="1"/>
  </cols>
  <sheetData>
    <row r="1" spans="1:6" ht="12.75" customHeight="1" x14ac:dyDescent="0.2">
      <c r="A1" s="73"/>
      <c r="B1" s="73"/>
      <c r="C1" s="115"/>
      <c r="D1" s="93"/>
      <c r="E1" s="93"/>
      <c r="F1" s="93"/>
    </row>
    <row r="2" spans="1:6" ht="15" customHeight="1" x14ac:dyDescent="0.2">
      <c r="A2" s="180" t="s">
        <v>143</v>
      </c>
      <c r="B2" s="180"/>
      <c r="C2" s="180"/>
      <c r="D2" s="180"/>
      <c r="E2" s="94"/>
      <c r="F2" s="95" t="s">
        <v>144</v>
      </c>
    </row>
    <row r="3" spans="1:6" ht="13.5" customHeight="1" x14ac:dyDescent="0.2">
      <c r="A3" s="74"/>
      <c r="B3" s="74"/>
      <c r="C3" s="116"/>
      <c r="D3" s="95"/>
      <c r="E3" s="95"/>
      <c r="F3" s="95"/>
    </row>
    <row r="4" spans="1:6" ht="10.15" customHeight="1" x14ac:dyDescent="0.2">
      <c r="A4" s="181" t="s">
        <v>21</v>
      </c>
      <c r="B4" s="184" t="s">
        <v>22</v>
      </c>
      <c r="C4" s="178" t="s">
        <v>145</v>
      </c>
      <c r="D4" s="187" t="s">
        <v>24</v>
      </c>
      <c r="E4" s="190" t="s">
        <v>25</v>
      </c>
      <c r="F4" s="176" t="s">
        <v>26</v>
      </c>
    </row>
    <row r="5" spans="1:6" ht="5.45" customHeight="1" x14ac:dyDescent="0.2">
      <c r="A5" s="182"/>
      <c r="B5" s="185"/>
      <c r="C5" s="179"/>
      <c r="D5" s="188"/>
      <c r="E5" s="191"/>
      <c r="F5" s="177"/>
    </row>
    <row r="6" spans="1:6" ht="9.6" customHeight="1" x14ac:dyDescent="0.2">
      <c r="A6" s="182"/>
      <c r="B6" s="185"/>
      <c r="C6" s="179"/>
      <c r="D6" s="188"/>
      <c r="E6" s="191"/>
      <c r="F6" s="177"/>
    </row>
    <row r="7" spans="1:6" ht="6" customHeight="1" x14ac:dyDescent="0.2">
      <c r="A7" s="182"/>
      <c r="B7" s="185"/>
      <c r="C7" s="179"/>
      <c r="D7" s="188"/>
      <c r="E7" s="191"/>
      <c r="F7" s="177"/>
    </row>
    <row r="8" spans="1:6" ht="6.6" customHeight="1" x14ac:dyDescent="0.2">
      <c r="A8" s="182"/>
      <c r="B8" s="185"/>
      <c r="C8" s="179"/>
      <c r="D8" s="188"/>
      <c r="E8" s="191"/>
      <c r="F8" s="177"/>
    </row>
    <row r="9" spans="1:6" ht="10.9" customHeight="1" x14ac:dyDescent="0.2">
      <c r="A9" s="182"/>
      <c r="B9" s="185"/>
      <c r="C9" s="179"/>
      <c r="D9" s="188"/>
      <c r="E9" s="191"/>
      <c r="F9" s="177"/>
    </row>
    <row r="10" spans="1:6" ht="4.1500000000000004" hidden="1" customHeight="1" x14ac:dyDescent="0.2">
      <c r="A10" s="182"/>
      <c r="B10" s="185"/>
      <c r="C10" s="117"/>
      <c r="D10" s="188"/>
      <c r="E10" s="96"/>
      <c r="F10" s="97"/>
    </row>
    <row r="11" spans="1:6" ht="13.15" hidden="1" customHeight="1" x14ac:dyDescent="0.2">
      <c r="A11" s="183"/>
      <c r="B11" s="186"/>
      <c r="C11" s="118"/>
      <c r="D11" s="189"/>
      <c r="E11" s="98"/>
      <c r="F11" s="99"/>
    </row>
    <row r="12" spans="1:6" ht="13.5" customHeight="1" thickBot="1" x14ac:dyDescent="0.25">
      <c r="A12" s="77">
        <v>1</v>
      </c>
      <c r="B12" s="78">
        <v>2</v>
      </c>
      <c r="C12" s="119">
        <v>3</v>
      </c>
      <c r="D12" s="100" t="s">
        <v>27</v>
      </c>
      <c r="E12" s="101" t="s">
        <v>28</v>
      </c>
      <c r="F12" s="102" t="s">
        <v>29</v>
      </c>
    </row>
    <row r="13" spans="1:6" x14ac:dyDescent="0.2">
      <c r="A13" s="124" t="s">
        <v>146</v>
      </c>
      <c r="B13" s="125" t="s">
        <v>147</v>
      </c>
      <c r="C13" s="126" t="s">
        <v>148</v>
      </c>
      <c r="D13" s="127">
        <f>D15</f>
        <v>33230500</v>
      </c>
      <c r="E13" s="128">
        <f>E15</f>
        <v>1451727</v>
      </c>
      <c r="F13" s="129">
        <f>IF(OR(D13="-",IF(E13="-",0,E13)&gt;=IF(D13="-",0,D13)),"-",IF(D13="-",0,D13)-IF(E13="-",0,E13))</f>
        <v>31778773</v>
      </c>
    </row>
    <row r="14" spans="1:6" x14ac:dyDescent="0.2">
      <c r="A14" s="79" t="s">
        <v>33</v>
      </c>
      <c r="B14" s="75"/>
      <c r="C14" s="121"/>
      <c r="D14" s="106"/>
      <c r="E14" s="107"/>
      <c r="F14" s="108"/>
    </row>
    <row r="15" spans="1:6" ht="25.5" x14ac:dyDescent="0.2">
      <c r="A15" s="148" t="s">
        <v>149</v>
      </c>
      <c r="B15" s="131" t="s">
        <v>147</v>
      </c>
      <c r="C15" s="136" t="s">
        <v>150</v>
      </c>
      <c r="D15" s="132">
        <f>D16+D67+D79+D89+D126+D134+D142+D151+D159</f>
        <v>33230500</v>
      </c>
      <c r="E15" s="132">
        <f>E16+E67+E41+E79+E89+E126+E134+E142+E151+E159</f>
        <v>1451727</v>
      </c>
      <c r="F15" s="134">
        <f t="shared" ref="F15:F39" si="0">IF(OR(D15="-",IF(E15="-",0,E15)&gt;=IF(D15="-",0,D15)),"-",IF(D15="-",0,D15)-IF(E15="-",0,E15))</f>
        <v>31778773</v>
      </c>
    </row>
    <row r="16" spans="1:6" x14ac:dyDescent="0.2">
      <c r="A16" s="124" t="s">
        <v>151</v>
      </c>
      <c r="B16" s="125" t="s">
        <v>147</v>
      </c>
      <c r="C16" s="126" t="s">
        <v>152</v>
      </c>
      <c r="D16" s="127">
        <f>D17+D40</f>
        <v>4363400</v>
      </c>
      <c r="E16" s="128">
        <f>E20+E26+E30+E34+E40</f>
        <v>531859.77</v>
      </c>
      <c r="F16" s="129">
        <f t="shared" si="0"/>
        <v>3831540.23</v>
      </c>
    </row>
    <row r="17" spans="1:6" ht="51" x14ac:dyDescent="0.2">
      <c r="A17" s="124" t="s">
        <v>153</v>
      </c>
      <c r="B17" s="125" t="s">
        <v>147</v>
      </c>
      <c r="C17" s="126" t="s">
        <v>154</v>
      </c>
      <c r="D17" s="127">
        <f>D18+D39</f>
        <v>4232400</v>
      </c>
      <c r="E17" s="128">
        <f>E20+E26+E30+E34</f>
        <v>504844.73</v>
      </c>
      <c r="F17" s="129">
        <f t="shared" si="0"/>
        <v>3727555.27</v>
      </c>
    </row>
    <row r="18" spans="1:6" ht="25.5" x14ac:dyDescent="0.2">
      <c r="A18" s="80" t="s">
        <v>155</v>
      </c>
      <c r="B18" s="81" t="s">
        <v>147</v>
      </c>
      <c r="C18" s="122" t="s">
        <v>156</v>
      </c>
      <c r="D18" s="109">
        <f>D19</f>
        <v>4232200</v>
      </c>
      <c r="E18" s="111">
        <f t="shared" ref="E18:E21" si="1">E19</f>
        <v>504844.73</v>
      </c>
      <c r="F18" s="110">
        <f t="shared" si="0"/>
        <v>3727355.27</v>
      </c>
    </row>
    <row r="19" spans="1:6" x14ac:dyDescent="0.2">
      <c r="A19" s="80" t="s">
        <v>13</v>
      </c>
      <c r="B19" s="81" t="s">
        <v>147</v>
      </c>
      <c r="C19" s="122" t="s">
        <v>157</v>
      </c>
      <c r="D19" s="109">
        <f>D22+D29+D31</f>
        <v>4232200</v>
      </c>
      <c r="E19" s="111">
        <f>E20+E26+E30</f>
        <v>504844.73</v>
      </c>
      <c r="F19" s="110">
        <f t="shared" si="0"/>
        <v>3727355.27</v>
      </c>
    </row>
    <row r="20" spans="1:6" ht="51" x14ac:dyDescent="0.2">
      <c r="A20" s="80" t="s">
        <v>158</v>
      </c>
      <c r="B20" s="81" t="s">
        <v>147</v>
      </c>
      <c r="C20" s="122" t="s">
        <v>159</v>
      </c>
      <c r="D20" s="109">
        <f>FIO</f>
        <v>3795800</v>
      </c>
      <c r="E20" s="111">
        <f t="shared" si="1"/>
        <v>393858.58999999997</v>
      </c>
      <c r="F20" s="110">
        <f t="shared" si="0"/>
        <v>3401941.41</v>
      </c>
    </row>
    <row r="21" spans="1:6" ht="63.75" x14ac:dyDescent="0.2">
      <c r="A21" s="80" t="s">
        <v>160</v>
      </c>
      <c r="B21" s="81" t="s">
        <v>147</v>
      </c>
      <c r="C21" s="122" t="s">
        <v>161</v>
      </c>
      <c r="D21" s="109">
        <f>D22</f>
        <v>3795800</v>
      </c>
      <c r="E21" s="111">
        <f t="shared" si="1"/>
        <v>393858.58999999997</v>
      </c>
      <c r="F21" s="110">
        <f t="shared" si="0"/>
        <v>3401941.41</v>
      </c>
    </row>
    <row r="22" spans="1:6" ht="25.5" x14ac:dyDescent="0.2">
      <c r="A22" s="80" t="s">
        <v>162</v>
      </c>
      <c r="B22" s="81" t="s">
        <v>147</v>
      </c>
      <c r="C22" s="122" t="s">
        <v>163</v>
      </c>
      <c r="D22" s="109">
        <f>D23+D24+D25</f>
        <v>3795800</v>
      </c>
      <c r="E22" s="111">
        <f>E23+E24+E25</f>
        <v>393858.58999999997</v>
      </c>
      <c r="F22" s="110">
        <f t="shared" si="0"/>
        <v>3401941.41</v>
      </c>
    </row>
    <row r="23" spans="1:6" ht="25.5" x14ac:dyDescent="0.2">
      <c r="A23" s="80" t="s">
        <v>164</v>
      </c>
      <c r="B23" s="81" t="s">
        <v>147</v>
      </c>
      <c r="C23" s="122" t="s">
        <v>165</v>
      </c>
      <c r="D23" s="109">
        <v>2627800</v>
      </c>
      <c r="E23" s="111">
        <v>322225.05</v>
      </c>
      <c r="F23" s="110">
        <f t="shared" si="0"/>
        <v>2305574.9500000002</v>
      </c>
    </row>
    <row r="24" spans="1:6" ht="38.25" x14ac:dyDescent="0.2">
      <c r="A24" s="80" t="s">
        <v>166</v>
      </c>
      <c r="B24" s="81" t="s">
        <v>147</v>
      </c>
      <c r="C24" s="122" t="s">
        <v>167</v>
      </c>
      <c r="D24" s="109">
        <v>272900</v>
      </c>
      <c r="E24" s="111">
        <v>2686.69</v>
      </c>
      <c r="F24" s="110">
        <f t="shared" si="0"/>
        <v>270213.31</v>
      </c>
    </row>
    <row r="25" spans="1:6" ht="51" x14ac:dyDescent="0.2">
      <c r="A25" s="80" t="s">
        <v>168</v>
      </c>
      <c r="B25" s="81" t="s">
        <v>147</v>
      </c>
      <c r="C25" s="122" t="s">
        <v>169</v>
      </c>
      <c r="D25" s="109">
        <v>895100</v>
      </c>
      <c r="E25" s="111">
        <v>68946.850000000006</v>
      </c>
      <c r="F25" s="110">
        <f t="shared" si="0"/>
        <v>826153.15</v>
      </c>
    </row>
    <row r="26" spans="1:6" ht="51" x14ac:dyDescent="0.2">
      <c r="A26" s="80" t="s">
        <v>170</v>
      </c>
      <c r="B26" s="81" t="s">
        <v>147</v>
      </c>
      <c r="C26" s="122" t="s">
        <v>171</v>
      </c>
      <c r="D26" s="109">
        <f>D27</f>
        <v>419400</v>
      </c>
      <c r="E26" s="111">
        <f>E28</f>
        <v>110986.14</v>
      </c>
      <c r="F26" s="110">
        <f t="shared" si="0"/>
        <v>308413.86</v>
      </c>
    </row>
    <row r="27" spans="1:6" ht="25.5" x14ac:dyDescent="0.2">
      <c r="A27" s="80" t="s">
        <v>172</v>
      </c>
      <c r="B27" s="81" t="s">
        <v>147</v>
      </c>
      <c r="C27" s="122" t="s">
        <v>173</v>
      </c>
      <c r="D27" s="109">
        <f>D28</f>
        <v>419400</v>
      </c>
      <c r="E27" s="111">
        <f>E28</f>
        <v>110986.14</v>
      </c>
      <c r="F27" s="110">
        <f t="shared" si="0"/>
        <v>308413.86</v>
      </c>
    </row>
    <row r="28" spans="1:6" ht="25.5" x14ac:dyDescent="0.2">
      <c r="A28" s="80" t="s">
        <v>174</v>
      </c>
      <c r="B28" s="81" t="s">
        <v>147</v>
      </c>
      <c r="C28" s="122" t="s">
        <v>175</v>
      </c>
      <c r="D28" s="109">
        <f>D29</f>
        <v>419400</v>
      </c>
      <c r="E28" s="111">
        <f>E29</f>
        <v>110986.14</v>
      </c>
      <c r="F28" s="110">
        <f t="shared" si="0"/>
        <v>308413.86</v>
      </c>
    </row>
    <row r="29" spans="1:6" ht="25.5" x14ac:dyDescent="0.2">
      <c r="A29" s="80" t="s">
        <v>176</v>
      </c>
      <c r="B29" s="81" t="s">
        <v>147</v>
      </c>
      <c r="C29" s="122" t="s">
        <v>177</v>
      </c>
      <c r="D29" s="109">
        <v>419400</v>
      </c>
      <c r="E29" s="111">
        <v>110986.14</v>
      </c>
      <c r="F29" s="110">
        <f t="shared" si="0"/>
        <v>308413.86</v>
      </c>
    </row>
    <row r="30" spans="1:6" ht="38.25" x14ac:dyDescent="0.2">
      <c r="A30" s="80" t="s">
        <v>178</v>
      </c>
      <c r="B30" s="81" t="s">
        <v>147</v>
      </c>
      <c r="C30" s="122" t="s">
        <v>179</v>
      </c>
      <c r="D30" s="109">
        <v>17000</v>
      </c>
      <c r="E30" s="111">
        <f>E31</f>
        <v>0</v>
      </c>
      <c r="F30" s="110">
        <f t="shared" si="0"/>
        <v>17000</v>
      </c>
    </row>
    <row r="31" spans="1:6" x14ac:dyDescent="0.2">
      <c r="A31" s="80" t="s">
        <v>180</v>
      </c>
      <c r="B31" s="81" t="s">
        <v>147</v>
      </c>
      <c r="C31" s="122" t="s">
        <v>424</v>
      </c>
      <c r="D31" s="109">
        <v>17000</v>
      </c>
      <c r="E31" s="111">
        <f>E32+E33</f>
        <v>0</v>
      </c>
      <c r="F31" s="110">
        <f t="shared" si="0"/>
        <v>17000</v>
      </c>
    </row>
    <row r="32" spans="1:6" x14ac:dyDescent="0.2">
      <c r="A32" s="80" t="s">
        <v>182</v>
      </c>
      <c r="B32" s="81" t="s">
        <v>147</v>
      </c>
      <c r="C32" s="122" t="s">
        <v>183</v>
      </c>
      <c r="D32" s="109">
        <v>1000</v>
      </c>
      <c r="E32" s="111">
        <v>0</v>
      </c>
      <c r="F32" s="110">
        <f t="shared" si="0"/>
        <v>1000</v>
      </c>
    </row>
    <row r="33" spans="1:6" x14ac:dyDescent="0.2">
      <c r="A33" s="80" t="s">
        <v>184</v>
      </c>
      <c r="B33" s="81" t="s">
        <v>147</v>
      </c>
      <c r="C33" s="122" t="s">
        <v>185</v>
      </c>
      <c r="D33" s="109">
        <v>16000</v>
      </c>
      <c r="E33" s="111">
        <v>0</v>
      </c>
      <c r="F33" s="110">
        <f t="shared" si="0"/>
        <v>16000</v>
      </c>
    </row>
    <row r="34" spans="1:6" ht="25.5" x14ac:dyDescent="0.2">
      <c r="A34" s="80" t="s">
        <v>186</v>
      </c>
      <c r="B34" s="81" t="s">
        <v>147</v>
      </c>
      <c r="C34" s="122" t="s">
        <v>187</v>
      </c>
      <c r="D34" s="109">
        <v>200</v>
      </c>
      <c r="E34" s="111">
        <f>E35</f>
        <v>0</v>
      </c>
      <c r="F34" s="110">
        <f t="shared" si="0"/>
        <v>200</v>
      </c>
    </row>
    <row r="35" spans="1:6" x14ac:dyDescent="0.2">
      <c r="A35" s="80" t="s">
        <v>188</v>
      </c>
      <c r="B35" s="81" t="s">
        <v>147</v>
      </c>
      <c r="C35" s="122" t="s">
        <v>189</v>
      </c>
      <c r="D35" s="109">
        <v>200</v>
      </c>
      <c r="E35" s="111">
        <f>E36</f>
        <v>0</v>
      </c>
      <c r="F35" s="110">
        <f t="shared" si="0"/>
        <v>200</v>
      </c>
    </row>
    <row r="36" spans="1:6" ht="102" x14ac:dyDescent="0.2">
      <c r="A36" s="82" t="s">
        <v>190</v>
      </c>
      <c r="B36" s="81" t="s">
        <v>147</v>
      </c>
      <c r="C36" s="122" t="s">
        <v>191</v>
      </c>
      <c r="D36" s="109">
        <v>200</v>
      </c>
      <c r="E36" s="111">
        <f>E37</f>
        <v>0</v>
      </c>
      <c r="F36" s="110">
        <f t="shared" si="0"/>
        <v>200</v>
      </c>
    </row>
    <row r="37" spans="1:6" ht="25.5" x14ac:dyDescent="0.2">
      <c r="A37" s="80" t="s">
        <v>172</v>
      </c>
      <c r="B37" s="81" t="s">
        <v>147</v>
      </c>
      <c r="C37" s="122" t="s">
        <v>192</v>
      </c>
      <c r="D37" s="109">
        <v>200</v>
      </c>
      <c r="E37" s="111">
        <f>E38</f>
        <v>0</v>
      </c>
      <c r="F37" s="110">
        <f t="shared" si="0"/>
        <v>200</v>
      </c>
    </row>
    <row r="38" spans="1:6" ht="25.5" x14ac:dyDescent="0.2">
      <c r="A38" s="80" t="s">
        <v>174</v>
      </c>
      <c r="B38" s="81" t="s">
        <v>147</v>
      </c>
      <c r="C38" s="122" t="s">
        <v>193</v>
      </c>
      <c r="D38" s="109">
        <v>200</v>
      </c>
      <c r="E38" s="111">
        <f>E39</f>
        <v>0</v>
      </c>
      <c r="F38" s="110">
        <f t="shared" si="0"/>
        <v>200</v>
      </c>
    </row>
    <row r="39" spans="1:6" ht="25.5" x14ac:dyDescent="0.2">
      <c r="A39" s="80" t="s">
        <v>176</v>
      </c>
      <c r="B39" s="81" t="s">
        <v>147</v>
      </c>
      <c r="C39" s="122" t="s">
        <v>194</v>
      </c>
      <c r="D39" s="109">
        <v>200</v>
      </c>
      <c r="E39" s="111">
        <v>0</v>
      </c>
      <c r="F39" s="110">
        <f t="shared" si="0"/>
        <v>200</v>
      </c>
    </row>
    <row r="40" spans="1:6" x14ac:dyDescent="0.2">
      <c r="A40" s="124" t="s">
        <v>195</v>
      </c>
      <c r="B40" s="125" t="s">
        <v>147</v>
      </c>
      <c r="C40" s="126" t="s">
        <v>196</v>
      </c>
      <c r="D40" s="127">
        <f>SUM(D41+D47)</f>
        <v>131000</v>
      </c>
      <c r="E40" s="127">
        <f t="shared" ref="E40:F40" si="2">SUM(E41+E47+E62)</f>
        <v>27015.040000000001</v>
      </c>
      <c r="F40" s="127">
        <f t="shared" si="2"/>
        <v>102984.95999999999</v>
      </c>
    </row>
    <row r="41" spans="1:6" ht="25.5" x14ac:dyDescent="0.2">
      <c r="A41" s="83" t="s">
        <v>408</v>
      </c>
      <c r="B41" s="84" t="s">
        <v>147</v>
      </c>
      <c r="C41" s="120" t="s">
        <v>410</v>
      </c>
      <c r="D41" s="103">
        <f>D45+D42</f>
        <v>1000</v>
      </c>
      <c r="E41" s="111">
        <v>0</v>
      </c>
      <c r="F41" s="105">
        <v>0</v>
      </c>
    </row>
    <row r="42" spans="1:6" ht="38.25" x14ac:dyDescent="0.2">
      <c r="A42" s="83" t="s">
        <v>409</v>
      </c>
      <c r="B42" s="84" t="s">
        <v>147</v>
      </c>
      <c r="C42" s="120" t="s">
        <v>411</v>
      </c>
      <c r="D42" s="103">
        <v>500</v>
      </c>
      <c r="E42" s="111">
        <v>0</v>
      </c>
      <c r="F42" s="105">
        <v>0</v>
      </c>
    </row>
    <row r="43" spans="1:6" ht="25.5" x14ac:dyDescent="0.2">
      <c r="A43" s="83" t="s">
        <v>414</v>
      </c>
      <c r="B43" s="84" t="s">
        <v>147</v>
      </c>
      <c r="C43" s="120" t="s">
        <v>412</v>
      </c>
      <c r="D43" s="103">
        <v>500</v>
      </c>
      <c r="E43" s="111">
        <v>0</v>
      </c>
      <c r="F43" s="105">
        <v>0</v>
      </c>
    </row>
    <row r="44" spans="1:6" ht="25.5" x14ac:dyDescent="0.2">
      <c r="A44" s="80" t="s">
        <v>172</v>
      </c>
      <c r="B44" s="84" t="s">
        <v>147</v>
      </c>
      <c r="C44" s="120" t="s">
        <v>413</v>
      </c>
      <c r="D44" s="103">
        <v>500</v>
      </c>
      <c r="E44" s="111">
        <v>0</v>
      </c>
      <c r="F44" s="105">
        <v>0</v>
      </c>
    </row>
    <row r="45" spans="1:6" ht="38.25" x14ac:dyDescent="0.2">
      <c r="A45" s="83" t="s">
        <v>415</v>
      </c>
      <c r="B45" s="84"/>
      <c r="C45" s="120" t="s">
        <v>416</v>
      </c>
      <c r="D45" s="103">
        <v>500</v>
      </c>
      <c r="E45" s="111">
        <v>0</v>
      </c>
      <c r="F45" s="105">
        <v>0</v>
      </c>
    </row>
    <row r="46" spans="1:6" ht="25.5" x14ac:dyDescent="0.2">
      <c r="A46" s="80" t="s">
        <v>172</v>
      </c>
      <c r="B46" s="84"/>
      <c r="C46" s="120" t="s">
        <v>417</v>
      </c>
      <c r="D46" s="103">
        <v>500</v>
      </c>
      <c r="E46" s="111">
        <v>0</v>
      </c>
      <c r="F46" s="105">
        <v>0</v>
      </c>
    </row>
    <row r="47" spans="1:6" ht="25.5" x14ac:dyDescent="0.2">
      <c r="A47" s="80" t="s">
        <v>186</v>
      </c>
      <c r="B47" s="81" t="s">
        <v>147</v>
      </c>
      <c r="C47" s="122" t="s">
        <v>197</v>
      </c>
      <c r="D47" s="109">
        <f>D48</f>
        <v>130000</v>
      </c>
      <c r="E47" s="111">
        <f>E48</f>
        <v>27015.040000000001</v>
      </c>
      <c r="F47" s="110">
        <f t="shared" ref="F47:F79" si="3">IF(OR(D47="-",IF(E47="-",0,E47)&gt;=IF(D47="-",0,D47)),"-",IF(D47="-",0,D47)-IF(E47="-",0,E47))</f>
        <v>102984.95999999999</v>
      </c>
    </row>
    <row r="48" spans="1:6" x14ac:dyDescent="0.2">
      <c r="A48" s="80" t="s">
        <v>188</v>
      </c>
      <c r="B48" s="81" t="s">
        <v>147</v>
      </c>
      <c r="C48" s="122" t="s">
        <v>198</v>
      </c>
      <c r="D48" s="109">
        <f>D49+D53+D57+D63+D62</f>
        <v>130000</v>
      </c>
      <c r="E48" s="109">
        <f>E49+E53+E57+E63</f>
        <v>27015.040000000001</v>
      </c>
      <c r="F48" s="110">
        <f t="shared" si="3"/>
        <v>102984.95999999999</v>
      </c>
    </row>
    <row r="49" spans="1:6" ht="76.5" x14ac:dyDescent="0.2">
      <c r="A49" s="80" t="s">
        <v>199</v>
      </c>
      <c r="B49" s="81" t="s">
        <v>147</v>
      </c>
      <c r="C49" s="122" t="s">
        <v>200</v>
      </c>
      <c r="D49" s="109">
        <f t="shared" ref="D49:E51" si="4">D50</f>
        <v>7900</v>
      </c>
      <c r="E49" s="111">
        <f t="shared" si="4"/>
        <v>0</v>
      </c>
      <c r="F49" s="110">
        <f t="shared" si="3"/>
        <v>7900</v>
      </c>
    </row>
    <row r="50" spans="1:6" ht="25.5" x14ac:dyDescent="0.2">
      <c r="A50" s="80" t="s">
        <v>172</v>
      </c>
      <c r="B50" s="81" t="s">
        <v>147</v>
      </c>
      <c r="C50" s="122" t="s">
        <v>201</v>
      </c>
      <c r="D50" s="109">
        <f t="shared" si="4"/>
        <v>7900</v>
      </c>
      <c r="E50" s="111">
        <f t="shared" si="4"/>
        <v>0</v>
      </c>
      <c r="F50" s="110">
        <f t="shared" si="3"/>
        <v>7900</v>
      </c>
    </row>
    <row r="51" spans="1:6" ht="25.5" x14ac:dyDescent="0.2">
      <c r="A51" s="80" t="s">
        <v>174</v>
      </c>
      <c r="B51" s="81" t="s">
        <v>147</v>
      </c>
      <c r="C51" s="122" t="s">
        <v>202</v>
      </c>
      <c r="D51" s="109">
        <f t="shared" si="4"/>
        <v>7900</v>
      </c>
      <c r="E51" s="111">
        <f t="shared" si="4"/>
        <v>0</v>
      </c>
      <c r="F51" s="110">
        <f t="shared" si="3"/>
        <v>7900</v>
      </c>
    </row>
    <row r="52" spans="1:6" ht="25.5" x14ac:dyDescent="0.2">
      <c r="A52" s="80" t="s">
        <v>176</v>
      </c>
      <c r="B52" s="81" t="s">
        <v>147</v>
      </c>
      <c r="C52" s="122" t="s">
        <v>203</v>
      </c>
      <c r="D52" s="109">
        <v>7900</v>
      </c>
      <c r="E52" s="111">
        <v>0</v>
      </c>
      <c r="F52" s="110">
        <f t="shared" si="3"/>
        <v>7900</v>
      </c>
    </row>
    <row r="53" spans="1:6" ht="63.75" x14ac:dyDescent="0.2">
      <c r="A53" s="80" t="s">
        <v>397</v>
      </c>
      <c r="B53" s="81" t="s">
        <v>147</v>
      </c>
      <c r="C53" s="122" t="s">
        <v>398</v>
      </c>
      <c r="D53" s="109">
        <f>D54</f>
        <v>0</v>
      </c>
      <c r="E53" s="111">
        <f>E54</f>
        <v>0</v>
      </c>
      <c r="F53" s="110">
        <v>0</v>
      </c>
    </row>
    <row r="54" spans="1:6" ht="25.5" x14ac:dyDescent="0.2">
      <c r="A54" s="80" t="s">
        <v>172</v>
      </c>
      <c r="B54" s="81" t="s">
        <v>147</v>
      </c>
      <c r="C54" s="122" t="s">
        <v>399</v>
      </c>
      <c r="D54" s="109">
        <f>D55</f>
        <v>0</v>
      </c>
      <c r="E54" s="111">
        <f>E56</f>
        <v>0</v>
      </c>
      <c r="F54" s="110">
        <v>0</v>
      </c>
    </row>
    <row r="55" spans="1:6" ht="25.5" x14ac:dyDescent="0.2">
      <c r="A55" s="80" t="s">
        <v>174</v>
      </c>
      <c r="B55" s="81"/>
      <c r="C55" s="122" t="s">
        <v>400</v>
      </c>
      <c r="D55" s="109">
        <f>D56</f>
        <v>0</v>
      </c>
      <c r="E55" s="111">
        <f>E56</f>
        <v>0</v>
      </c>
      <c r="F55" s="110">
        <v>0</v>
      </c>
    </row>
    <row r="56" spans="1:6" ht="25.5" x14ac:dyDescent="0.2">
      <c r="A56" s="80" t="s">
        <v>176</v>
      </c>
      <c r="B56" s="81"/>
      <c r="C56" s="122" t="s">
        <v>401</v>
      </c>
      <c r="D56" s="109">
        <v>0</v>
      </c>
      <c r="E56" s="111">
        <v>0</v>
      </c>
      <c r="F56" s="110">
        <v>0</v>
      </c>
    </row>
    <row r="57" spans="1:6" ht="63.75" x14ac:dyDescent="0.2">
      <c r="A57" s="80" t="s">
        <v>204</v>
      </c>
      <c r="B57" s="81" t="s">
        <v>147</v>
      </c>
      <c r="C57" s="122" t="s">
        <v>205</v>
      </c>
      <c r="D57" s="109">
        <f>D58</f>
        <v>100000</v>
      </c>
      <c r="E57" s="111">
        <f>E58</f>
        <v>7000</v>
      </c>
      <c r="F57" s="110">
        <f t="shared" si="3"/>
        <v>93000</v>
      </c>
    </row>
    <row r="58" spans="1:6" ht="25.5" x14ac:dyDescent="0.2">
      <c r="A58" s="80" t="s">
        <v>172</v>
      </c>
      <c r="B58" s="81" t="s">
        <v>147</v>
      </c>
      <c r="C58" s="122" t="s">
        <v>206</v>
      </c>
      <c r="D58" s="109">
        <f>D60</f>
        <v>100000</v>
      </c>
      <c r="E58" s="111">
        <f>E59</f>
        <v>7000</v>
      </c>
      <c r="F58" s="110">
        <f t="shared" si="3"/>
        <v>93000</v>
      </c>
    </row>
    <row r="59" spans="1:6" ht="25.5" x14ac:dyDescent="0.2">
      <c r="A59" s="80" t="s">
        <v>174</v>
      </c>
      <c r="B59" s="81" t="s">
        <v>147</v>
      </c>
      <c r="C59" s="122" t="s">
        <v>207</v>
      </c>
      <c r="D59" s="109">
        <f>D60</f>
        <v>100000</v>
      </c>
      <c r="E59" s="111">
        <f>E60</f>
        <v>7000</v>
      </c>
      <c r="F59" s="110">
        <f t="shared" si="3"/>
        <v>93000</v>
      </c>
    </row>
    <row r="60" spans="1:6" ht="25.5" x14ac:dyDescent="0.2">
      <c r="A60" s="80" t="s">
        <v>176</v>
      </c>
      <c r="B60" s="81" t="s">
        <v>147</v>
      </c>
      <c r="C60" s="122" t="s">
        <v>208</v>
      </c>
      <c r="D60" s="109">
        <v>100000</v>
      </c>
      <c r="E60" s="111">
        <v>7000</v>
      </c>
      <c r="F60" s="110">
        <f t="shared" si="3"/>
        <v>93000</v>
      </c>
    </row>
    <row r="61" spans="1:6" ht="76.5" x14ac:dyDescent="0.2">
      <c r="A61" s="85" t="s">
        <v>435</v>
      </c>
      <c r="B61" s="84"/>
      <c r="C61" s="122" t="s">
        <v>433</v>
      </c>
      <c r="D61" s="103">
        <f>D62</f>
        <v>2000</v>
      </c>
      <c r="E61" s="104">
        <v>0</v>
      </c>
      <c r="F61" s="105">
        <v>0</v>
      </c>
    </row>
    <row r="62" spans="1:6" x14ac:dyDescent="0.2">
      <c r="A62" s="80" t="s">
        <v>137</v>
      </c>
      <c r="B62" s="84"/>
      <c r="C62" s="122" t="s">
        <v>434</v>
      </c>
      <c r="D62" s="103">
        <v>2000</v>
      </c>
      <c r="E62" s="104">
        <v>0</v>
      </c>
      <c r="F62" s="105">
        <v>0</v>
      </c>
    </row>
    <row r="63" spans="1:6" ht="51" x14ac:dyDescent="0.2">
      <c r="A63" s="80" t="s">
        <v>209</v>
      </c>
      <c r="B63" s="81" t="s">
        <v>147</v>
      </c>
      <c r="C63" s="122" t="s">
        <v>210</v>
      </c>
      <c r="D63" s="109">
        <f t="shared" ref="D63:E65" si="5">D64</f>
        <v>20100</v>
      </c>
      <c r="E63" s="111">
        <f t="shared" si="5"/>
        <v>20015.04</v>
      </c>
      <c r="F63" s="110">
        <f t="shared" si="3"/>
        <v>84.959999999999127</v>
      </c>
    </row>
    <row r="64" spans="1:6" x14ac:dyDescent="0.2">
      <c r="A64" s="80" t="s">
        <v>180</v>
      </c>
      <c r="B64" s="81" t="s">
        <v>147</v>
      </c>
      <c r="C64" s="122" t="s">
        <v>211</v>
      </c>
      <c r="D64" s="109">
        <f t="shared" si="5"/>
        <v>20100</v>
      </c>
      <c r="E64" s="111">
        <f t="shared" si="5"/>
        <v>20015.04</v>
      </c>
      <c r="F64" s="110">
        <f t="shared" si="3"/>
        <v>84.959999999999127</v>
      </c>
    </row>
    <row r="65" spans="1:6" x14ac:dyDescent="0.2">
      <c r="A65" s="80" t="s">
        <v>181</v>
      </c>
      <c r="B65" s="81" t="s">
        <v>147</v>
      </c>
      <c r="C65" s="122" t="s">
        <v>212</v>
      </c>
      <c r="D65" s="109">
        <f t="shared" si="5"/>
        <v>20100</v>
      </c>
      <c r="E65" s="111">
        <f t="shared" si="5"/>
        <v>20015.04</v>
      </c>
      <c r="F65" s="110">
        <f t="shared" si="3"/>
        <v>84.959999999999127</v>
      </c>
    </row>
    <row r="66" spans="1:6" x14ac:dyDescent="0.2">
      <c r="A66" s="80" t="s">
        <v>184</v>
      </c>
      <c r="B66" s="81" t="s">
        <v>147</v>
      </c>
      <c r="C66" s="122" t="s">
        <v>213</v>
      </c>
      <c r="D66" s="109">
        <v>20100</v>
      </c>
      <c r="E66" s="111">
        <v>20015.04</v>
      </c>
      <c r="F66" s="110">
        <f t="shared" si="3"/>
        <v>84.959999999999127</v>
      </c>
    </row>
    <row r="67" spans="1:6" s="130" customFormat="1" x14ac:dyDescent="0.2">
      <c r="A67" s="124" t="s">
        <v>214</v>
      </c>
      <c r="B67" s="125" t="s">
        <v>147</v>
      </c>
      <c r="C67" s="126" t="s">
        <v>215</v>
      </c>
      <c r="D67" s="127">
        <f t="shared" ref="D67:E70" si="6">D68</f>
        <v>203500</v>
      </c>
      <c r="E67" s="128">
        <f t="shared" si="6"/>
        <v>18558.39</v>
      </c>
      <c r="F67" s="129">
        <f t="shared" si="3"/>
        <v>184941.61</v>
      </c>
    </row>
    <row r="68" spans="1:6" x14ac:dyDescent="0.2">
      <c r="A68" s="124" t="s">
        <v>216</v>
      </c>
      <c r="B68" s="125" t="s">
        <v>147</v>
      </c>
      <c r="C68" s="126" t="s">
        <v>217</v>
      </c>
      <c r="D68" s="127">
        <f t="shared" si="6"/>
        <v>203500</v>
      </c>
      <c r="E68" s="128">
        <f t="shared" si="6"/>
        <v>18558.39</v>
      </c>
      <c r="F68" s="129">
        <f t="shared" si="3"/>
        <v>184941.61</v>
      </c>
    </row>
    <row r="69" spans="1:6" ht="25.5" x14ac:dyDescent="0.2">
      <c r="A69" s="80" t="s">
        <v>186</v>
      </c>
      <c r="B69" s="81" t="s">
        <v>147</v>
      </c>
      <c r="C69" s="122" t="s">
        <v>218</v>
      </c>
      <c r="D69" s="109">
        <f t="shared" si="6"/>
        <v>203500</v>
      </c>
      <c r="E69" s="111">
        <f t="shared" si="6"/>
        <v>18558.39</v>
      </c>
      <c r="F69" s="110">
        <f t="shared" si="3"/>
        <v>184941.61</v>
      </c>
    </row>
    <row r="70" spans="1:6" x14ac:dyDescent="0.2">
      <c r="A70" s="80" t="s">
        <v>188</v>
      </c>
      <c r="B70" s="81" t="s">
        <v>147</v>
      </c>
      <c r="C70" s="122" t="s">
        <v>219</v>
      </c>
      <c r="D70" s="109">
        <f t="shared" si="6"/>
        <v>203500</v>
      </c>
      <c r="E70" s="111">
        <f t="shared" si="6"/>
        <v>18558.39</v>
      </c>
      <c r="F70" s="110">
        <f t="shared" si="3"/>
        <v>184941.61</v>
      </c>
    </row>
    <row r="71" spans="1:6" ht="63.75" x14ac:dyDescent="0.2">
      <c r="A71" s="80" t="s">
        <v>220</v>
      </c>
      <c r="B71" s="81" t="s">
        <v>147</v>
      </c>
      <c r="C71" s="122" t="s">
        <v>221</v>
      </c>
      <c r="D71" s="109">
        <f>SUM(D74+D75+D78)</f>
        <v>203500</v>
      </c>
      <c r="E71" s="111">
        <f>E72+E76</f>
        <v>18558.39</v>
      </c>
      <c r="F71" s="110">
        <f t="shared" si="3"/>
        <v>184941.61</v>
      </c>
    </row>
    <row r="72" spans="1:6" ht="63.75" x14ac:dyDescent="0.2">
      <c r="A72" s="80" t="s">
        <v>160</v>
      </c>
      <c r="B72" s="81" t="s">
        <v>147</v>
      </c>
      <c r="C72" s="122" t="s">
        <v>222</v>
      </c>
      <c r="D72" s="109">
        <f>D73</f>
        <v>203500</v>
      </c>
      <c r="E72" s="111">
        <f>E73</f>
        <v>18558.39</v>
      </c>
      <c r="F72" s="110">
        <f t="shared" si="3"/>
        <v>184941.61</v>
      </c>
    </row>
    <row r="73" spans="1:6" ht="25.5" x14ac:dyDescent="0.2">
      <c r="A73" s="80" t="s">
        <v>162</v>
      </c>
      <c r="B73" s="81" t="s">
        <v>147</v>
      </c>
      <c r="C73" s="122" t="s">
        <v>223</v>
      </c>
      <c r="D73" s="109">
        <f>D74+D75</f>
        <v>203500</v>
      </c>
      <c r="E73" s="111">
        <f>E74+E75</f>
        <v>18558.39</v>
      </c>
      <c r="F73" s="110">
        <f t="shared" si="3"/>
        <v>184941.61</v>
      </c>
    </row>
    <row r="74" spans="1:6" ht="25.5" x14ac:dyDescent="0.2">
      <c r="A74" s="80" t="s">
        <v>164</v>
      </c>
      <c r="B74" s="81" t="s">
        <v>147</v>
      </c>
      <c r="C74" s="122" t="s">
        <v>224</v>
      </c>
      <c r="D74" s="109">
        <v>150000</v>
      </c>
      <c r="E74" s="111">
        <v>15246.9</v>
      </c>
      <c r="F74" s="110">
        <f t="shared" si="3"/>
        <v>134753.1</v>
      </c>
    </row>
    <row r="75" spans="1:6" ht="51" x14ac:dyDescent="0.2">
      <c r="A75" s="80" t="s">
        <v>168</v>
      </c>
      <c r="B75" s="81" t="s">
        <v>147</v>
      </c>
      <c r="C75" s="122" t="s">
        <v>225</v>
      </c>
      <c r="D75" s="109">
        <v>53500</v>
      </c>
      <c r="E75" s="111">
        <v>3311.49</v>
      </c>
      <c r="F75" s="110">
        <f t="shared" si="3"/>
        <v>50188.51</v>
      </c>
    </row>
    <row r="76" spans="1:6" ht="25.5" x14ac:dyDescent="0.2">
      <c r="A76" s="80" t="s">
        <v>172</v>
      </c>
      <c r="B76" s="81" t="s">
        <v>147</v>
      </c>
      <c r="C76" s="122" t="s">
        <v>226</v>
      </c>
      <c r="D76" s="109">
        <v>0</v>
      </c>
      <c r="E76" s="111">
        <v>0</v>
      </c>
      <c r="F76" s="110" t="str">
        <f t="shared" si="3"/>
        <v>-</v>
      </c>
    </row>
    <row r="77" spans="1:6" ht="25.5" x14ac:dyDescent="0.2">
      <c r="A77" s="80" t="s">
        <v>174</v>
      </c>
      <c r="B77" s="81" t="s">
        <v>147</v>
      </c>
      <c r="C77" s="122" t="s">
        <v>227</v>
      </c>
      <c r="D77" s="109">
        <v>0</v>
      </c>
      <c r="E77" s="111">
        <v>0</v>
      </c>
      <c r="F77" s="110" t="str">
        <f t="shared" si="3"/>
        <v>-</v>
      </c>
    </row>
    <row r="78" spans="1:6" ht="25.5" x14ac:dyDescent="0.2">
      <c r="A78" s="80" t="s">
        <v>176</v>
      </c>
      <c r="B78" s="81" t="s">
        <v>147</v>
      </c>
      <c r="C78" s="122" t="s">
        <v>228</v>
      </c>
      <c r="D78" s="109">
        <v>0</v>
      </c>
      <c r="E78" s="111">
        <v>0</v>
      </c>
      <c r="F78" s="110" t="str">
        <f t="shared" si="3"/>
        <v>-</v>
      </c>
    </row>
    <row r="79" spans="1:6" ht="25.5" x14ac:dyDescent="0.2">
      <c r="A79" s="124" t="s">
        <v>229</v>
      </c>
      <c r="B79" s="125" t="s">
        <v>147</v>
      </c>
      <c r="C79" s="126" t="s">
        <v>230</v>
      </c>
      <c r="D79" s="127">
        <v>5000</v>
      </c>
      <c r="E79" s="128">
        <f t="shared" ref="E79:E85" si="7">E80</f>
        <v>0</v>
      </c>
      <c r="F79" s="129">
        <f t="shared" si="3"/>
        <v>5000</v>
      </c>
    </row>
    <row r="80" spans="1:6" ht="38.25" x14ac:dyDescent="0.2">
      <c r="A80" s="124" t="s">
        <v>231</v>
      </c>
      <c r="B80" s="125" t="s">
        <v>147</v>
      </c>
      <c r="C80" s="126" t="s">
        <v>232</v>
      </c>
      <c r="D80" s="127">
        <v>5000</v>
      </c>
      <c r="E80" s="128">
        <f t="shared" si="7"/>
        <v>0</v>
      </c>
      <c r="F80" s="129">
        <f t="shared" ref="F80:F119" si="8">IF(OR(D80="-",IF(E80="-",0,E80)&gt;=IF(D80="-",0,D80)),"-",IF(D80="-",0,D80)-IF(E80="-",0,E80))</f>
        <v>5000</v>
      </c>
    </row>
    <row r="81" spans="1:6" ht="63.75" x14ac:dyDescent="0.2">
      <c r="A81" s="80" t="s">
        <v>233</v>
      </c>
      <c r="B81" s="81" t="s">
        <v>147</v>
      </c>
      <c r="C81" s="122" t="s">
        <v>234</v>
      </c>
      <c r="D81" s="109">
        <f>D82</f>
        <v>5000</v>
      </c>
      <c r="E81" s="111">
        <f t="shared" si="7"/>
        <v>0</v>
      </c>
      <c r="F81" s="110">
        <f t="shared" si="8"/>
        <v>5000</v>
      </c>
    </row>
    <row r="82" spans="1:6" x14ac:dyDescent="0.2">
      <c r="A82" s="80" t="s">
        <v>235</v>
      </c>
      <c r="B82" s="81" t="s">
        <v>147</v>
      </c>
      <c r="C82" s="122" t="s">
        <v>236</v>
      </c>
      <c r="D82" s="109">
        <f>D83</f>
        <v>5000</v>
      </c>
      <c r="E82" s="111">
        <f t="shared" si="7"/>
        <v>0</v>
      </c>
      <c r="F82" s="110">
        <f t="shared" si="8"/>
        <v>5000</v>
      </c>
    </row>
    <row r="83" spans="1:6" ht="89.25" x14ac:dyDescent="0.2">
      <c r="A83" s="82" t="s">
        <v>237</v>
      </c>
      <c r="B83" s="81" t="s">
        <v>147</v>
      </c>
      <c r="C83" s="122" t="s">
        <v>238</v>
      </c>
      <c r="D83" s="109">
        <f>D84</f>
        <v>5000</v>
      </c>
      <c r="E83" s="111">
        <f t="shared" si="7"/>
        <v>0</v>
      </c>
      <c r="F83" s="110">
        <f t="shared" si="8"/>
        <v>5000</v>
      </c>
    </row>
    <row r="84" spans="1:6" ht="25.5" x14ac:dyDescent="0.2">
      <c r="A84" s="80" t="s">
        <v>172</v>
      </c>
      <c r="B84" s="81" t="s">
        <v>147</v>
      </c>
      <c r="C84" s="122" t="s">
        <v>239</v>
      </c>
      <c r="D84" s="109">
        <f>D85</f>
        <v>5000</v>
      </c>
      <c r="E84" s="111">
        <f t="shared" si="7"/>
        <v>0</v>
      </c>
      <c r="F84" s="110">
        <f t="shared" si="8"/>
        <v>5000</v>
      </c>
    </row>
    <row r="85" spans="1:6" ht="25.5" x14ac:dyDescent="0.2">
      <c r="A85" s="80" t="s">
        <v>174</v>
      </c>
      <c r="B85" s="81" t="s">
        <v>147</v>
      </c>
      <c r="C85" s="122" t="s">
        <v>240</v>
      </c>
      <c r="D85" s="109">
        <f>D86</f>
        <v>5000</v>
      </c>
      <c r="E85" s="111">
        <f t="shared" si="7"/>
        <v>0</v>
      </c>
      <c r="F85" s="110">
        <f t="shared" si="8"/>
        <v>5000</v>
      </c>
    </row>
    <row r="86" spans="1:6" ht="25.5" x14ac:dyDescent="0.2">
      <c r="A86" s="80" t="s">
        <v>176</v>
      </c>
      <c r="B86" s="81" t="s">
        <v>147</v>
      </c>
      <c r="C86" s="122" t="s">
        <v>241</v>
      </c>
      <c r="D86" s="109">
        <v>5000</v>
      </c>
      <c r="E86" s="111">
        <v>0</v>
      </c>
      <c r="F86" s="110">
        <f t="shared" si="8"/>
        <v>5000</v>
      </c>
    </row>
    <row r="87" spans="1:6" ht="89.25" x14ac:dyDescent="0.2">
      <c r="A87" s="82" t="s">
        <v>382</v>
      </c>
      <c r="B87" s="84" t="s">
        <v>147</v>
      </c>
      <c r="C87" s="122" t="s">
        <v>383</v>
      </c>
      <c r="D87" s="103">
        <v>0</v>
      </c>
      <c r="E87" s="104">
        <v>0</v>
      </c>
      <c r="F87" s="105">
        <v>0</v>
      </c>
    </row>
    <row r="88" spans="1:6" ht="25.5" x14ac:dyDescent="0.2">
      <c r="A88" s="80" t="s">
        <v>174</v>
      </c>
      <c r="B88" s="84"/>
      <c r="C88" s="122" t="s">
        <v>384</v>
      </c>
      <c r="D88" s="103">
        <v>0</v>
      </c>
      <c r="E88" s="104">
        <v>0</v>
      </c>
      <c r="F88" s="105">
        <v>0</v>
      </c>
    </row>
    <row r="89" spans="1:6" s="130" customFormat="1" x14ac:dyDescent="0.2">
      <c r="A89" s="124" t="s">
        <v>242</v>
      </c>
      <c r="B89" s="125" t="s">
        <v>147</v>
      </c>
      <c r="C89" s="126" t="s">
        <v>243</v>
      </c>
      <c r="D89" s="127">
        <f>D90+D99+D104</f>
        <v>24213500</v>
      </c>
      <c r="E89" s="127">
        <f>E90+E99+E104</f>
        <v>239936.34000000003</v>
      </c>
      <c r="F89" s="129">
        <f t="shared" si="8"/>
        <v>23973563.66</v>
      </c>
    </row>
    <row r="90" spans="1:6" x14ac:dyDescent="0.2">
      <c r="A90" s="124" t="s">
        <v>244</v>
      </c>
      <c r="B90" s="125" t="s">
        <v>147</v>
      </c>
      <c r="C90" s="126" t="s">
        <v>245</v>
      </c>
      <c r="D90" s="127">
        <f>D96+D98</f>
        <v>21546000</v>
      </c>
      <c r="E90" s="127">
        <f>E96+E98</f>
        <v>0</v>
      </c>
      <c r="F90" s="129">
        <f t="shared" si="8"/>
        <v>21546000</v>
      </c>
    </row>
    <row r="91" spans="1:6" ht="38.25" x14ac:dyDescent="0.2">
      <c r="A91" s="80" t="s">
        <v>246</v>
      </c>
      <c r="B91" s="81" t="s">
        <v>147</v>
      </c>
      <c r="C91" s="122" t="s">
        <v>247</v>
      </c>
      <c r="D91" s="109">
        <v>0</v>
      </c>
      <c r="E91" s="104">
        <v>0</v>
      </c>
      <c r="F91" s="110" t="str">
        <f t="shared" si="8"/>
        <v>-</v>
      </c>
    </row>
    <row r="92" spans="1:6" ht="25.5" x14ac:dyDescent="0.2">
      <c r="A92" s="80" t="s">
        <v>248</v>
      </c>
      <c r="B92" s="81" t="s">
        <v>147</v>
      </c>
      <c r="C92" s="122" t="s">
        <v>249</v>
      </c>
      <c r="D92" s="109">
        <v>0</v>
      </c>
      <c r="E92" s="104">
        <v>0</v>
      </c>
      <c r="F92" s="110" t="str">
        <f t="shared" si="8"/>
        <v>-</v>
      </c>
    </row>
    <row r="93" spans="1:6" ht="89.25" x14ac:dyDescent="0.2">
      <c r="A93" s="82" t="s">
        <v>250</v>
      </c>
      <c r="B93" s="81" t="s">
        <v>147</v>
      </c>
      <c r="C93" s="122" t="s">
        <v>251</v>
      </c>
      <c r="D93" s="109">
        <v>0</v>
      </c>
      <c r="E93" s="104">
        <v>0</v>
      </c>
      <c r="F93" s="110" t="str">
        <f t="shared" si="8"/>
        <v>-</v>
      </c>
    </row>
    <row r="94" spans="1:6" ht="25.5" x14ac:dyDescent="0.2">
      <c r="A94" s="80" t="s">
        <v>172</v>
      </c>
      <c r="B94" s="81" t="s">
        <v>147</v>
      </c>
      <c r="C94" s="122" t="s">
        <v>252</v>
      </c>
      <c r="D94" s="109">
        <v>0</v>
      </c>
      <c r="E94" s="104">
        <v>0</v>
      </c>
      <c r="F94" s="110" t="str">
        <f t="shared" si="8"/>
        <v>-</v>
      </c>
    </row>
    <row r="95" spans="1:6" ht="25.5" x14ac:dyDescent="0.2">
      <c r="A95" s="80" t="s">
        <v>174</v>
      </c>
      <c r="B95" s="81" t="s">
        <v>147</v>
      </c>
      <c r="C95" s="122" t="s">
        <v>253</v>
      </c>
      <c r="D95" s="109">
        <v>0</v>
      </c>
      <c r="E95" s="104">
        <v>0</v>
      </c>
      <c r="F95" s="110" t="str">
        <f t="shared" si="8"/>
        <v>-</v>
      </c>
    </row>
    <row r="96" spans="1:6" ht="25.5" x14ac:dyDescent="0.2">
      <c r="A96" s="86" t="s">
        <v>176</v>
      </c>
      <c r="B96" s="81" t="s">
        <v>147</v>
      </c>
      <c r="C96" s="122" t="s">
        <v>254</v>
      </c>
      <c r="D96" s="109">
        <v>0</v>
      </c>
      <c r="E96" s="104">
        <v>0</v>
      </c>
      <c r="F96" s="110" t="str">
        <f t="shared" si="8"/>
        <v>-</v>
      </c>
    </row>
    <row r="97" spans="1:6" ht="187.5" customHeight="1" x14ac:dyDescent="0.2">
      <c r="A97" s="149" t="s">
        <v>437</v>
      </c>
      <c r="B97" s="81" t="s">
        <v>147</v>
      </c>
      <c r="C97" s="122" t="s">
        <v>436</v>
      </c>
      <c r="D97" s="103">
        <v>21546000</v>
      </c>
      <c r="E97" s="104">
        <v>0</v>
      </c>
      <c r="F97" s="109">
        <f>D97-E97</f>
        <v>21546000</v>
      </c>
    </row>
    <row r="98" spans="1:6" ht="34.5" customHeight="1" x14ac:dyDescent="0.2">
      <c r="A98" s="150" t="s">
        <v>438</v>
      </c>
      <c r="B98" s="84" t="s">
        <v>147</v>
      </c>
      <c r="C98" s="122" t="s">
        <v>439</v>
      </c>
      <c r="D98" s="103">
        <v>21546000</v>
      </c>
      <c r="E98" s="104">
        <v>0</v>
      </c>
      <c r="F98" s="109">
        <f>D98-E98</f>
        <v>21546000</v>
      </c>
    </row>
    <row r="99" spans="1:6" x14ac:dyDescent="0.2">
      <c r="A99" s="135" t="s">
        <v>403</v>
      </c>
      <c r="B99" s="125" t="s">
        <v>147</v>
      </c>
      <c r="C99" s="136" t="s">
        <v>440</v>
      </c>
      <c r="D99" s="127">
        <f>D100</f>
        <v>1800000</v>
      </c>
      <c r="E99" s="127">
        <f t="shared" ref="E99" si="9">E100</f>
        <v>0</v>
      </c>
      <c r="F99" s="127">
        <f>D99-E99</f>
        <v>1800000</v>
      </c>
    </row>
    <row r="100" spans="1:6" ht="89.25" x14ac:dyDescent="0.2">
      <c r="A100" s="88" t="s">
        <v>402</v>
      </c>
      <c r="B100" s="84" t="s">
        <v>147</v>
      </c>
      <c r="C100" s="120" t="s">
        <v>404</v>
      </c>
      <c r="D100" s="103">
        <f t="shared" ref="D100:E102" si="10">D101</f>
        <v>1800000</v>
      </c>
      <c r="E100" s="104">
        <f t="shared" si="10"/>
        <v>0</v>
      </c>
      <c r="F100" s="103">
        <f t="shared" ref="F100:F103" si="11">D100-E100</f>
        <v>1800000</v>
      </c>
    </row>
    <row r="101" spans="1:6" ht="25.5" x14ac:dyDescent="0.2">
      <c r="A101" s="80" t="s">
        <v>172</v>
      </c>
      <c r="B101" s="84" t="s">
        <v>147</v>
      </c>
      <c r="C101" s="120" t="s">
        <v>405</v>
      </c>
      <c r="D101" s="103">
        <f t="shared" si="10"/>
        <v>1800000</v>
      </c>
      <c r="E101" s="104">
        <f t="shared" si="10"/>
        <v>0</v>
      </c>
      <c r="F101" s="103">
        <f t="shared" si="11"/>
        <v>1800000</v>
      </c>
    </row>
    <row r="102" spans="1:6" ht="25.5" x14ac:dyDescent="0.2">
      <c r="A102" s="80" t="s">
        <v>174</v>
      </c>
      <c r="B102" s="84" t="s">
        <v>147</v>
      </c>
      <c r="C102" s="120" t="s">
        <v>406</v>
      </c>
      <c r="D102" s="103">
        <f t="shared" si="10"/>
        <v>1800000</v>
      </c>
      <c r="E102" s="104">
        <f t="shared" si="10"/>
        <v>0</v>
      </c>
      <c r="F102" s="103">
        <f t="shared" si="11"/>
        <v>1800000</v>
      </c>
    </row>
    <row r="103" spans="1:6" ht="25.5" x14ac:dyDescent="0.2">
      <c r="A103" s="80" t="s">
        <v>176</v>
      </c>
      <c r="B103" s="84" t="s">
        <v>147</v>
      </c>
      <c r="C103" s="120" t="s">
        <v>407</v>
      </c>
      <c r="D103" s="103">
        <v>1800000</v>
      </c>
      <c r="E103" s="104">
        <v>0</v>
      </c>
      <c r="F103" s="103">
        <f t="shared" si="11"/>
        <v>1800000</v>
      </c>
    </row>
    <row r="104" spans="1:6" x14ac:dyDescent="0.2">
      <c r="A104" s="124" t="s">
        <v>255</v>
      </c>
      <c r="B104" s="125" t="s">
        <v>147</v>
      </c>
      <c r="C104" s="126" t="s">
        <v>256</v>
      </c>
      <c r="D104" s="127">
        <f>D105</f>
        <v>867500</v>
      </c>
      <c r="E104" s="127">
        <f>E105</f>
        <v>239936.34000000003</v>
      </c>
      <c r="F104" s="129">
        <f t="shared" si="8"/>
        <v>627563.65999999992</v>
      </c>
    </row>
    <row r="105" spans="1:6" ht="38.25" x14ac:dyDescent="0.2">
      <c r="A105" s="80" t="s">
        <v>246</v>
      </c>
      <c r="B105" s="81" t="s">
        <v>147</v>
      </c>
      <c r="C105" s="122" t="s">
        <v>257</v>
      </c>
      <c r="D105" s="109">
        <f>D106+D111+D116+D120</f>
        <v>867500</v>
      </c>
      <c r="E105" s="109">
        <f>E106+E111+E116+E120</f>
        <v>239936.34000000003</v>
      </c>
      <c r="F105" s="110">
        <f t="shared" si="8"/>
        <v>627563.65999999992</v>
      </c>
    </row>
    <row r="106" spans="1:6" ht="38.25" x14ac:dyDescent="0.2">
      <c r="A106" s="80" t="s">
        <v>258</v>
      </c>
      <c r="B106" s="81" t="s">
        <v>147</v>
      </c>
      <c r="C106" s="122" t="s">
        <v>259</v>
      </c>
      <c r="D106" s="109">
        <f>D107</f>
        <v>657500</v>
      </c>
      <c r="E106" s="111">
        <f t="shared" ref="E106:E108" si="12">E107</f>
        <v>168005.73</v>
      </c>
      <c r="F106" s="110">
        <f t="shared" si="8"/>
        <v>489494.27</v>
      </c>
    </row>
    <row r="107" spans="1:6" ht="102" x14ac:dyDescent="0.2">
      <c r="A107" s="82" t="s">
        <v>260</v>
      </c>
      <c r="B107" s="81" t="s">
        <v>147</v>
      </c>
      <c r="C107" s="122" t="s">
        <v>261</v>
      </c>
      <c r="D107" s="109">
        <f>D108</f>
        <v>657500</v>
      </c>
      <c r="E107" s="111">
        <f t="shared" si="12"/>
        <v>168005.73</v>
      </c>
      <c r="F107" s="110">
        <f t="shared" si="8"/>
        <v>489494.27</v>
      </c>
    </row>
    <row r="108" spans="1:6" ht="25.5" x14ac:dyDescent="0.2">
      <c r="A108" s="80" t="s">
        <v>172</v>
      </c>
      <c r="B108" s="81" t="s">
        <v>147</v>
      </c>
      <c r="C108" s="122" t="s">
        <v>262</v>
      </c>
      <c r="D108" s="109">
        <f>D109</f>
        <v>657500</v>
      </c>
      <c r="E108" s="111">
        <f t="shared" si="12"/>
        <v>168005.73</v>
      </c>
      <c r="F108" s="110">
        <f t="shared" si="8"/>
        <v>489494.27</v>
      </c>
    </row>
    <row r="109" spans="1:6" ht="25.5" x14ac:dyDescent="0.2">
      <c r="A109" s="80" t="s">
        <v>174</v>
      </c>
      <c r="B109" s="81" t="s">
        <v>147</v>
      </c>
      <c r="C109" s="122" t="s">
        <v>263</v>
      </c>
      <c r="D109" s="109">
        <f>D110</f>
        <v>657500</v>
      </c>
      <c r="E109" s="111">
        <f>E110</f>
        <v>168005.73</v>
      </c>
      <c r="F109" s="110">
        <f t="shared" si="8"/>
        <v>489494.27</v>
      </c>
    </row>
    <row r="110" spans="1:6" ht="25.5" x14ac:dyDescent="0.2">
      <c r="A110" s="80" t="s">
        <v>176</v>
      </c>
      <c r="B110" s="81" t="s">
        <v>147</v>
      </c>
      <c r="C110" s="122" t="s">
        <v>264</v>
      </c>
      <c r="D110" s="109">
        <v>657500</v>
      </c>
      <c r="E110" s="111">
        <v>168005.73</v>
      </c>
      <c r="F110" s="110">
        <f t="shared" si="8"/>
        <v>489494.27</v>
      </c>
    </row>
    <row r="111" spans="1:6" ht="25.5" x14ac:dyDescent="0.2">
      <c r="A111" s="80" t="s">
        <v>265</v>
      </c>
      <c r="B111" s="81" t="s">
        <v>147</v>
      </c>
      <c r="C111" s="122" t="s">
        <v>266</v>
      </c>
      <c r="D111" s="109">
        <f>D112</f>
        <v>30000</v>
      </c>
      <c r="E111" s="111">
        <f>E112</f>
        <v>0</v>
      </c>
      <c r="F111" s="110">
        <f t="shared" si="8"/>
        <v>30000</v>
      </c>
    </row>
    <row r="112" spans="1:6" ht="76.5" x14ac:dyDescent="0.2">
      <c r="A112" s="82" t="s">
        <v>267</v>
      </c>
      <c r="B112" s="81" t="s">
        <v>147</v>
      </c>
      <c r="C112" s="122" t="s">
        <v>268</v>
      </c>
      <c r="D112" s="109">
        <f>D113</f>
        <v>30000</v>
      </c>
      <c r="E112" s="111">
        <f>E113</f>
        <v>0</v>
      </c>
      <c r="F112" s="110">
        <f t="shared" si="8"/>
        <v>30000</v>
      </c>
    </row>
    <row r="113" spans="1:6" ht="25.5" x14ac:dyDescent="0.2">
      <c r="A113" s="80" t="s">
        <v>172</v>
      </c>
      <c r="B113" s="81" t="s">
        <v>147</v>
      </c>
      <c r="C113" s="122" t="s">
        <v>269</v>
      </c>
      <c r="D113" s="109">
        <f>D114</f>
        <v>30000</v>
      </c>
      <c r="E113" s="111">
        <f>E115</f>
        <v>0</v>
      </c>
      <c r="F113" s="110">
        <f t="shared" si="8"/>
        <v>30000</v>
      </c>
    </row>
    <row r="114" spans="1:6" ht="25.5" x14ac:dyDescent="0.2">
      <c r="A114" s="80" t="s">
        <v>174</v>
      </c>
      <c r="B114" s="81" t="s">
        <v>147</v>
      </c>
      <c r="C114" s="122" t="s">
        <v>270</v>
      </c>
      <c r="D114" s="109">
        <f>D115</f>
        <v>30000</v>
      </c>
      <c r="E114" s="111">
        <f>E115</f>
        <v>0</v>
      </c>
      <c r="F114" s="110">
        <f t="shared" si="8"/>
        <v>30000</v>
      </c>
    </row>
    <row r="115" spans="1:6" ht="25.5" x14ac:dyDescent="0.2">
      <c r="A115" s="80" t="s">
        <v>176</v>
      </c>
      <c r="B115" s="81" t="s">
        <v>147</v>
      </c>
      <c r="C115" s="122" t="s">
        <v>271</v>
      </c>
      <c r="D115" s="109">
        <v>30000</v>
      </c>
      <c r="E115" s="111">
        <v>0</v>
      </c>
      <c r="F115" s="110">
        <f t="shared" si="8"/>
        <v>30000</v>
      </c>
    </row>
    <row r="116" spans="1:6" ht="102" x14ac:dyDescent="0.2">
      <c r="A116" s="82" t="s">
        <v>272</v>
      </c>
      <c r="B116" s="81" t="s">
        <v>147</v>
      </c>
      <c r="C116" s="122" t="s">
        <v>273</v>
      </c>
      <c r="D116" s="109">
        <f>D117</f>
        <v>100000</v>
      </c>
      <c r="E116" s="111">
        <f t="shared" ref="D116:E118" si="13">E117</f>
        <v>71930.61</v>
      </c>
      <c r="F116" s="110">
        <f t="shared" si="8"/>
        <v>28069.39</v>
      </c>
    </row>
    <row r="117" spans="1:6" ht="25.5" x14ac:dyDescent="0.2">
      <c r="A117" s="80" t="s">
        <v>172</v>
      </c>
      <c r="B117" s="81" t="s">
        <v>147</v>
      </c>
      <c r="C117" s="122" t="s">
        <v>274</v>
      </c>
      <c r="D117" s="109">
        <f t="shared" si="13"/>
        <v>100000</v>
      </c>
      <c r="E117" s="111">
        <f t="shared" si="13"/>
        <v>71930.61</v>
      </c>
      <c r="F117" s="110">
        <f t="shared" si="8"/>
        <v>28069.39</v>
      </c>
    </row>
    <row r="118" spans="1:6" ht="25.5" x14ac:dyDescent="0.2">
      <c r="A118" s="80" t="s">
        <v>174</v>
      </c>
      <c r="B118" s="81" t="s">
        <v>147</v>
      </c>
      <c r="C118" s="122" t="s">
        <v>275</v>
      </c>
      <c r="D118" s="109">
        <f t="shared" si="13"/>
        <v>100000</v>
      </c>
      <c r="E118" s="111">
        <f t="shared" si="13"/>
        <v>71930.61</v>
      </c>
      <c r="F118" s="110">
        <f t="shared" si="8"/>
        <v>28069.39</v>
      </c>
    </row>
    <row r="119" spans="1:6" ht="25.5" x14ac:dyDescent="0.2">
      <c r="A119" s="80" t="s">
        <v>176</v>
      </c>
      <c r="B119" s="81" t="s">
        <v>147</v>
      </c>
      <c r="C119" s="122" t="s">
        <v>276</v>
      </c>
      <c r="D119" s="109">
        <v>100000</v>
      </c>
      <c r="E119" s="111">
        <v>71930.61</v>
      </c>
      <c r="F119" s="110">
        <f t="shared" si="8"/>
        <v>28069.39</v>
      </c>
    </row>
    <row r="120" spans="1:6" ht="38.25" x14ac:dyDescent="0.2">
      <c r="A120" s="80" t="s">
        <v>277</v>
      </c>
      <c r="B120" s="81" t="s">
        <v>147</v>
      </c>
      <c r="C120" s="122" t="s">
        <v>278</v>
      </c>
      <c r="D120" s="109">
        <f t="shared" ref="D120:E122" si="14">D121</f>
        <v>80000</v>
      </c>
      <c r="E120" s="111">
        <f t="shared" si="14"/>
        <v>0</v>
      </c>
      <c r="F120" s="110">
        <f t="shared" ref="F120:F148" si="15">IF(OR(D120="-",IF(E120="-",0,E120)&gt;=IF(D120="-",0,D120)),"-",IF(D120="-",0,D120)-IF(E120="-",0,E120))</f>
        <v>80000</v>
      </c>
    </row>
    <row r="121" spans="1:6" ht="25.5" x14ac:dyDescent="0.2">
      <c r="A121" s="80" t="s">
        <v>279</v>
      </c>
      <c r="B121" s="81" t="s">
        <v>147</v>
      </c>
      <c r="C121" s="122" t="s">
        <v>280</v>
      </c>
      <c r="D121" s="109">
        <f t="shared" si="14"/>
        <v>80000</v>
      </c>
      <c r="E121" s="111">
        <f t="shared" si="14"/>
        <v>0</v>
      </c>
      <c r="F121" s="110">
        <f t="shared" si="15"/>
        <v>80000</v>
      </c>
    </row>
    <row r="122" spans="1:6" ht="102" x14ac:dyDescent="0.2">
      <c r="A122" s="82" t="s">
        <v>281</v>
      </c>
      <c r="B122" s="81" t="s">
        <v>147</v>
      </c>
      <c r="C122" s="122" t="s">
        <v>282</v>
      </c>
      <c r="D122" s="109">
        <f t="shared" si="14"/>
        <v>80000</v>
      </c>
      <c r="E122" s="111">
        <f t="shared" si="14"/>
        <v>0</v>
      </c>
      <c r="F122" s="110">
        <f t="shared" si="15"/>
        <v>80000</v>
      </c>
    </row>
    <row r="123" spans="1:6" ht="25.5" x14ac:dyDescent="0.2">
      <c r="A123" s="80" t="s">
        <v>172</v>
      </c>
      <c r="B123" s="81" t="s">
        <v>147</v>
      </c>
      <c r="C123" s="122" t="s">
        <v>283</v>
      </c>
      <c r="D123" s="109">
        <f>D124</f>
        <v>80000</v>
      </c>
      <c r="E123" s="111">
        <f>E125</f>
        <v>0</v>
      </c>
      <c r="F123" s="110">
        <f t="shared" si="15"/>
        <v>80000</v>
      </c>
    </row>
    <row r="124" spans="1:6" ht="25.5" x14ac:dyDescent="0.2">
      <c r="A124" s="80" t="s">
        <v>174</v>
      </c>
      <c r="B124" s="81" t="s">
        <v>147</v>
      </c>
      <c r="C124" s="122" t="s">
        <v>284</v>
      </c>
      <c r="D124" s="109">
        <f>D125</f>
        <v>80000</v>
      </c>
      <c r="E124" s="111">
        <f>E125</f>
        <v>0</v>
      </c>
      <c r="F124" s="110">
        <f t="shared" si="15"/>
        <v>80000</v>
      </c>
    </row>
    <row r="125" spans="1:6" ht="25.5" x14ac:dyDescent="0.2">
      <c r="A125" s="80" t="s">
        <v>176</v>
      </c>
      <c r="B125" s="81" t="s">
        <v>147</v>
      </c>
      <c r="C125" s="122" t="s">
        <v>285</v>
      </c>
      <c r="D125" s="109">
        <v>80000</v>
      </c>
      <c r="E125" s="111">
        <v>0</v>
      </c>
      <c r="F125" s="110">
        <f t="shared" si="15"/>
        <v>80000</v>
      </c>
    </row>
    <row r="126" spans="1:6" s="130" customFormat="1" x14ac:dyDescent="0.2">
      <c r="A126" s="124" t="s">
        <v>286</v>
      </c>
      <c r="B126" s="125" t="s">
        <v>147</v>
      </c>
      <c r="C126" s="126" t="s">
        <v>287</v>
      </c>
      <c r="D126" s="127">
        <f t="shared" ref="D126:D132" si="16">D127</f>
        <v>50000</v>
      </c>
      <c r="E126" s="128">
        <f>E130</f>
        <v>0</v>
      </c>
      <c r="F126" s="129">
        <f t="shared" si="15"/>
        <v>50000</v>
      </c>
    </row>
    <row r="127" spans="1:6" ht="25.5" x14ac:dyDescent="0.2">
      <c r="A127" s="83" t="s">
        <v>288</v>
      </c>
      <c r="B127" s="84" t="s">
        <v>147</v>
      </c>
      <c r="C127" s="120" t="s">
        <v>289</v>
      </c>
      <c r="D127" s="103">
        <f t="shared" si="16"/>
        <v>50000</v>
      </c>
      <c r="E127" s="104">
        <f t="shared" ref="E127:E132" si="17">E128</f>
        <v>0</v>
      </c>
      <c r="F127" s="105">
        <f t="shared" si="15"/>
        <v>50000</v>
      </c>
    </row>
    <row r="128" spans="1:6" ht="38.25" x14ac:dyDescent="0.2">
      <c r="A128" s="80" t="s">
        <v>290</v>
      </c>
      <c r="B128" s="81" t="s">
        <v>147</v>
      </c>
      <c r="C128" s="122" t="s">
        <v>291</v>
      </c>
      <c r="D128" s="109">
        <f t="shared" si="16"/>
        <v>50000</v>
      </c>
      <c r="E128" s="104">
        <f t="shared" si="17"/>
        <v>0</v>
      </c>
      <c r="F128" s="110">
        <f t="shared" si="15"/>
        <v>50000</v>
      </c>
    </row>
    <row r="129" spans="1:6" ht="38.25" x14ac:dyDescent="0.2">
      <c r="A129" s="80" t="s">
        <v>292</v>
      </c>
      <c r="B129" s="81" t="s">
        <v>147</v>
      </c>
      <c r="C129" s="122" t="s">
        <v>293</v>
      </c>
      <c r="D129" s="109">
        <f t="shared" si="16"/>
        <v>50000</v>
      </c>
      <c r="E129" s="104">
        <f t="shared" si="17"/>
        <v>0</v>
      </c>
      <c r="F129" s="110">
        <f t="shared" si="15"/>
        <v>50000</v>
      </c>
    </row>
    <row r="130" spans="1:6" ht="89.25" x14ac:dyDescent="0.2">
      <c r="A130" s="82" t="s">
        <v>294</v>
      </c>
      <c r="B130" s="81" t="s">
        <v>147</v>
      </c>
      <c r="C130" s="122" t="s">
        <v>295</v>
      </c>
      <c r="D130" s="109">
        <f t="shared" si="16"/>
        <v>50000</v>
      </c>
      <c r="E130" s="104">
        <f t="shared" si="17"/>
        <v>0</v>
      </c>
      <c r="F130" s="110">
        <f t="shared" si="15"/>
        <v>50000</v>
      </c>
    </row>
    <row r="131" spans="1:6" ht="25.5" x14ac:dyDescent="0.2">
      <c r="A131" s="80" t="s">
        <v>172</v>
      </c>
      <c r="B131" s="81" t="s">
        <v>147</v>
      </c>
      <c r="C131" s="122" t="s">
        <v>296</v>
      </c>
      <c r="D131" s="109">
        <f t="shared" si="16"/>
        <v>50000</v>
      </c>
      <c r="E131" s="104">
        <f t="shared" si="17"/>
        <v>0</v>
      </c>
      <c r="F131" s="110">
        <f t="shared" si="15"/>
        <v>50000</v>
      </c>
    </row>
    <row r="132" spans="1:6" ht="25.5" x14ac:dyDescent="0.2">
      <c r="A132" s="80" t="s">
        <v>174</v>
      </c>
      <c r="B132" s="81" t="s">
        <v>147</v>
      </c>
      <c r="C132" s="122" t="s">
        <v>297</v>
      </c>
      <c r="D132" s="109">
        <f t="shared" si="16"/>
        <v>50000</v>
      </c>
      <c r="E132" s="104">
        <f t="shared" si="17"/>
        <v>0</v>
      </c>
      <c r="F132" s="110">
        <f t="shared" si="15"/>
        <v>50000</v>
      </c>
    </row>
    <row r="133" spans="1:6" ht="25.5" x14ac:dyDescent="0.2">
      <c r="A133" s="80" t="s">
        <v>176</v>
      </c>
      <c r="B133" s="81" t="s">
        <v>147</v>
      </c>
      <c r="C133" s="122" t="s">
        <v>298</v>
      </c>
      <c r="D133" s="109">
        <v>50000</v>
      </c>
      <c r="E133" s="104">
        <v>0</v>
      </c>
      <c r="F133" s="110">
        <f t="shared" si="15"/>
        <v>50000</v>
      </c>
    </row>
    <row r="134" spans="1:6" s="130" customFormat="1" x14ac:dyDescent="0.2">
      <c r="A134" s="124" t="s">
        <v>299</v>
      </c>
      <c r="B134" s="125" t="s">
        <v>147</v>
      </c>
      <c r="C134" s="126" t="s">
        <v>300</v>
      </c>
      <c r="D134" s="127">
        <f>D135</f>
        <v>40000</v>
      </c>
      <c r="E134" s="128">
        <f t="shared" ref="E134:E140" si="18">E135</f>
        <v>0</v>
      </c>
      <c r="F134" s="129">
        <f t="shared" si="15"/>
        <v>40000</v>
      </c>
    </row>
    <row r="135" spans="1:6" ht="25.5" x14ac:dyDescent="0.2">
      <c r="A135" s="83" t="s">
        <v>301</v>
      </c>
      <c r="B135" s="84" t="s">
        <v>147</v>
      </c>
      <c r="C135" s="120" t="s">
        <v>302</v>
      </c>
      <c r="D135" s="103">
        <f>D136</f>
        <v>40000</v>
      </c>
      <c r="E135" s="104">
        <f t="shared" si="18"/>
        <v>0</v>
      </c>
      <c r="F135" s="105">
        <f t="shared" si="15"/>
        <v>40000</v>
      </c>
    </row>
    <row r="136" spans="1:6" ht="25.5" x14ac:dyDescent="0.2">
      <c r="A136" s="80" t="s">
        <v>186</v>
      </c>
      <c r="B136" s="81" t="s">
        <v>147</v>
      </c>
      <c r="C136" s="122" t="s">
        <v>303</v>
      </c>
      <c r="D136" s="109">
        <f>D138</f>
        <v>40000</v>
      </c>
      <c r="E136" s="111">
        <f t="shared" si="18"/>
        <v>0</v>
      </c>
      <c r="F136" s="110">
        <f t="shared" si="15"/>
        <v>40000</v>
      </c>
    </row>
    <row r="137" spans="1:6" x14ac:dyDescent="0.2">
      <c r="A137" s="80" t="s">
        <v>188</v>
      </c>
      <c r="B137" s="81" t="s">
        <v>147</v>
      </c>
      <c r="C137" s="122" t="s">
        <v>304</v>
      </c>
      <c r="D137" s="109">
        <f>D138</f>
        <v>40000</v>
      </c>
      <c r="E137" s="111">
        <f t="shared" si="18"/>
        <v>0</v>
      </c>
      <c r="F137" s="110">
        <f t="shared" si="15"/>
        <v>40000</v>
      </c>
    </row>
    <row r="138" spans="1:6" ht="63.75" x14ac:dyDescent="0.2">
      <c r="A138" s="80" t="s">
        <v>305</v>
      </c>
      <c r="B138" s="81" t="s">
        <v>147</v>
      </c>
      <c r="C138" s="122" t="s">
        <v>306</v>
      </c>
      <c r="D138" s="109">
        <f>D140</f>
        <v>40000</v>
      </c>
      <c r="E138" s="111">
        <f t="shared" si="18"/>
        <v>0</v>
      </c>
      <c r="F138" s="110">
        <f t="shared" si="15"/>
        <v>40000</v>
      </c>
    </row>
    <row r="139" spans="1:6" ht="25.5" x14ac:dyDescent="0.2">
      <c r="A139" s="80" t="s">
        <v>172</v>
      </c>
      <c r="B139" s="81" t="s">
        <v>147</v>
      </c>
      <c r="C139" s="122" t="s">
        <v>307</v>
      </c>
      <c r="D139" s="109">
        <f>D140</f>
        <v>40000</v>
      </c>
      <c r="E139" s="111">
        <f t="shared" si="18"/>
        <v>0</v>
      </c>
      <c r="F139" s="110">
        <f t="shared" si="15"/>
        <v>40000</v>
      </c>
    </row>
    <row r="140" spans="1:6" ht="25.5" x14ac:dyDescent="0.2">
      <c r="A140" s="80" t="s">
        <v>174</v>
      </c>
      <c r="B140" s="81" t="s">
        <v>147</v>
      </c>
      <c r="C140" s="122" t="s">
        <v>308</v>
      </c>
      <c r="D140" s="109">
        <f>D141</f>
        <v>40000</v>
      </c>
      <c r="E140" s="111">
        <f t="shared" si="18"/>
        <v>0</v>
      </c>
      <c r="F140" s="110">
        <f t="shared" si="15"/>
        <v>40000</v>
      </c>
    </row>
    <row r="141" spans="1:6" ht="25.5" x14ac:dyDescent="0.2">
      <c r="A141" s="80" t="s">
        <v>176</v>
      </c>
      <c r="B141" s="81" t="s">
        <v>147</v>
      </c>
      <c r="C141" s="122" t="s">
        <v>309</v>
      </c>
      <c r="D141" s="109">
        <v>40000</v>
      </c>
      <c r="E141" s="111">
        <v>0</v>
      </c>
      <c r="F141" s="110">
        <f t="shared" si="15"/>
        <v>40000</v>
      </c>
    </row>
    <row r="142" spans="1:6" s="130" customFormat="1" x14ac:dyDescent="0.2">
      <c r="A142" s="124" t="s">
        <v>310</v>
      </c>
      <c r="B142" s="125" t="s">
        <v>147</v>
      </c>
      <c r="C142" s="126" t="s">
        <v>311</v>
      </c>
      <c r="D142" s="127">
        <f t="shared" ref="D142:D147" si="19">D143</f>
        <v>4271800</v>
      </c>
      <c r="E142" s="128">
        <f>E145</f>
        <v>650000</v>
      </c>
      <c r="F142" s="129">
        <f t="shared" si="15"/>
        <v>3621800</v>
      </c>
    </row>
    <row r="143" spans="1:6" x14ac:dyDescent="0.2">
      <c r="A143" s="124" t="s">
        <v>312</v>
      </c>
      <c r="B143" s="125" t="s">
        <v>147</v>
      </c>
      <c r="C143" s="126" t="s">
        <v>313</v>
      </c>
      <c r="D143" s="127">
        <f t="shared" si="19"/>
        <v>4271800</v>
      </c>
      <c r="E143" s="128">
        <f>E144</f>
        <v>650000</v>
      </c>
      <c r="F143" s="129">
        <f t="shared" si="15"/>
        <v>3621800</v>
      </c>
    </row>
    <row r="144" spans="1:6" ht="25.5" x14ac:dyDescent="0.2">
      <c r="A144" s="80" t="s">
        <v>314</v>
      </c>
      <c r="B144" s="81" t="s">
        <v>147</v>
      </c>
      <c r="C144" s="122" t="s">
        <v>315</v>
      </c>
      <c r="D144" s="109">
        <f t="shared" si="19"/>
        <v>4271800</v>
      </c>
      <c r="E144" s="111">
        <f>SUM(E145)</f>
        <v>650000</v>
      </c>
      <c r="F144" s="110">
        <f t="shared" si="15"/>
        <v>3621800</v>
      </c>
    </row>
    <row r="145" spans="1:6" x14ac:dyDescent="0.2">
      <c r="A145" s="80" t="s">
        <v>316</v>
      </c>
      <c r="B145" s="81" t="s">
        <v>147</v>
      </c>
      <c r="C145" s="122" t="s">
        <v>317</v>
      </c>
      <c r="D145" s="109">
        <f t="shared" si="19"/>
        <v>4271800</v>
      </c>
      <c r="E145" s="111">
        <f>E149</f>
        <v>650000</v>
      </c>
      <c r="F145" s="110">
        <f t="shared" si="15"/>
        <v>3621800</v>
      </c>
    </row>
    <row r="146" spans="1:6" ht="76.5" x14ac:dyDescent="0.2">
      <c r="A146" s="82" t="s">
        <v>318</v>
      </c>
      <c r="B146" s="81" t="s">
        <v>147</v>
      </c>
      <c r="C146" s="122" t="s">
        <v>319</v>
      </c>
      <c r="D146" s="109">
        <f t="shared" si="19"/>
        <v>4271800</v>
      </c>
      <c r="E146" s="111">
        <f>E149</f>
        <v>650000</v>
      </c>
      <c r="F146" s="110">
        <f t="shared" si="15"/>
        <v>3621800</v>
      </c>
    </row>
    <row r="147" spans="1:6" ht="38.25" x14ac:dyDescent="0.2">
      <c r="A147" s="80" t="s">
        <v>320</v>
      </c>
      <c r="B147" s="81" t="s">
        <v>147</v>
      </c>
      <c r="C147" s="122" t="s">
        <v>321</v>
      </c>
      <c r="D147" s="109">
        <f t="shared" si="19"/>
        <v>4271800</v>
      </c>
      <c r="E147" s="111">
        <f>E149</f>
        <v>650000</v>
      </c>
      <c r="F147" s="110">
        <f t="shared" si="15"/>
        <v>3621800</v>
      </c>
    </row>
    <row r="148" spans="1:6" x14ac:dyDescent="0.2">
      <c r="A148" s="80" t="s">
        <v>322</v>
      </c>
      <c r="B148" s="81" t="s">
        <v>147</v>
      </c>
      <c r="C148" s="122" t="s">
        <v>323</v>
      </c>
      <c r="D148" s="109">
        <f>D149+D150</f>
        <v>4271800</v>
      </c>
      <c r="E148" s="111">
        <f>E149</f>
        <v>650000</v>
      </c>
      <c r="F148" s="110">
        <f t="shared" si="15"/>
        <v>3621800</v>
      </c>
    </row>
    <row r="149" spans="1:6" ht="51" x14ac:dyDescent="0.2">
      <c r="A149" s="80" t="s">
        <v>324</v>
      </c>
      <c r="B149" s="81" t="s">
        <v>147</v>
      </c>
      <c r="C149" s="122" t="s">
        <v>325</v>
      </c>
      <c r="D149" s="109">
        <v>4171800</v>
      </c>
      <c r="E149" s="111">
        <v>650000</v>
      </c>
      <c r="F149" s="110">
        <f t="shared" ref="F149:F160" si="20">IF(OR(D149="-",IF(E149="-",0,E149)&gt;=IF(D149="-",0,D149)),"-",IF(D149="-",0,D149)-IF(E149="-",0,E149))</f>
        <v>3521800</v>
      </c>
    </row>
    <row r="150" spans="1:6" ht="25.5" x14ac:dyDescent="0.2">
      <c r="A150" s="83" t="s">
        <v>442</v>
      </c>
      <c r="B150" s="81"/>
      <c r="C150" s="122" t="s">
        <v>441</v>
      </c>
      <c r="D150" s="109">
        <v>100000</v>
      </c>
      <c r="E150" s="111">
        <v>0</v>
      </c>
      <c r="F150" s="110">
        <v>0</v>
      </c>
    </row>
    <row r="151" spans="1:6" x14ac:dyDescent="0.2">
      <c r="A151" s="124" t="s">
        <v>326</v>
      </c>
      <c r="B151" s="131" t="s">
        <v>147</v>
      </c>
      <c r="C151" s="120"/>
      <c r="D151" s="132">
        <f t="shared" ref="D151:D157" si="21">D152</f>
        <v>68300</v>
      </c>
      <c r="E151" s="133">
        <f>E153</f>
        <v>11372.5</v>
      </c>
      <c r="F151" s="134">
        <f t="shared" si="20"/>
        <v>56927.5</v>
      </c>
    </row>
    <row r="152" spans="1:6" x14ac:dyDescent="0.2">
      <c r="A152" s="83" t="s">
        <v>328</v>
      </c>
      <c r="B152" s="84" t="s">
        <v>147</v>
      </c>
      <c r="C152" s="126" t="s">
        <v>327</v>
      </c>
      <c r="D152" s="103">
        <f t="shared" si="21"/>
        <v>68300</v>
      </c>
      <c r="E152" s="111">
        <f t="shared" ref="E152:E157" si="22">E153</f>
        <v>11372.5</v>
      </c>
      <c r="F152" s="105">
        <f t="shared" si="20"/>
        <v>56927.5</v>
      </c>
    </row>
    <row r="153" spans="1:6" ht="25.5" x14ac:dyDescent="0.2">
      <c r="A153" s="80" t="s">
        <v>186</v>
      </c>
      <c r="B153" s="84" t="s">
        <v>147</v>
      </c>
      <c r="C153" s="120" t="s">
        <v>329</v>
      </c>
      <c r="D153" s="103">
        <f t="shared" si="21"/>
        <v>68300</v>
      </c>
      <c r="E153" s="111">
        <f t="shared" si="22"/>
        <v>11372.5</v>
      </c>
      <c r="F153" s="105">
        <f t="shared" si="20"/>
        <v>56927.5</v>
      </c>
    </row>
    <row r="154" spans="1:6" x14ac:dyDescent="0.2">
      <c r="A154" s="80" t="s">
        <v>188</v>
      </c>
      <c r="B154" s="81" t="s">
        <v>147</v>
      </c>
      <c r="C154" s="122" t="s">
        <v>330</v>
      </c>
      <c r="D154" s="109">
        <f t="shared" si="21"/>
        <v>68300</v>
      </c>
      <c r="E154" s="111">
        <f t="shared" si="22"/>
        <v>11372.5</v>
      </c>
      <c r="F154" s="110">
        <f t="shared" si="20"/>
        <v>56927.5</v>
      </c>
    </row>
    <row r="155" spans="1:6" ht="63.75" x14ac:dyDescent="0.2">
      <c r="A155" s="80" t="s">
        <v>332</v>
      </c>
      <c r="B155" s="81" t="s">
        <v>147</v>
      </c>
      <c r="C155" s="122" t="s">
        <v>331</v>
      </c>
      <c r="D155" s="109">
        <f t="shared" si="21"/>
        <v>68300</v>
      </c>
      <c r="E155" s="111">
        <f t="shared" si="22"/>
        <v>11372.5</v>
      </c>
      <c r="F155" s="110">
        <f t="shared" si="20"/>
        <v>56927.5</v>
      </c>
    </row>
    <row r="156" spans="1:6" x14ac:dyDescent="0.2">
      <c r="A156" s="80" t="s">
        <v>334</v>
      </c>
      <c r="B156" s="81" t="s">
        <v>147</v>
      </c>
      <c r="C156" s="122" t="s">
        <v>333</v>
      </c>
      <c r="D156" s="109">
        <f t="shared" si="21"/>
        <v>68300</v>
      </c>
      <c r="E156" s="111">
        <f t="shared" si="22"/>
        <v>11372.5</v>
      </c>
      <c r="F156" s="110">
        <f t="shared" si="20"/>
        <v>56927.5</v>
      </c>
    </row>
    <row r="157" spans="1:6" ht="25.5" x14ac:dyDescent="0.2">
      <c r="A157" s="80" t="s">
        <v>336</v>
      </c>
      <c r="B157" s="81" t="s">
        <v>147</v>
      </c>
      <c r="C157" s="122" t="s">
        <v>335</v>
      </c>
      <c r="D157" s="109">
        <f t="shared" si="21"/>
        <v>68300</v>
      </c>
      <c r="E157" s="111">
        <f t="shared" si="22"/>
        <v>11372.5</v>
      </c>
      <c r="F157" s="110">
        <f t="shared" si="20"/>
        <v>56927.5</v>
      </c>
    </row>
    <row r="158" spans="1:6" s="130" customFormat="1" ht="38.25" x14ac:dyDescent="0.2">
      <c r="A158" s="86" t="s">
        <v>338</v>
      </c>
      <c r="B158" s="81" t="s">
        <v>147</v>
      </c>
      <c r="C158" s="122" t="s">
        <v>337</v>
      </c>
      <c r="D158" s="109">
        <v>68300</v>
      </c>
      <c r="E158" s="111">
        <v>11372.5</v>
      </c>
      <c r="F158" s="110">
        <f t="shared" si="20"/>
        <v>56927.5</v>
      </c>
    </row>
    <row r="159" spans="1:6" x14ac:dyDescent="0.2">
      <c r="A159" s="135" t="s">
        <v>385</v>
      </c>
      <c r="B159" s="131" t="s">
        <v>147</v>
      </c>
      <c r="C159" s="122" t="s">
        <v>339</v>
      </c>
      <c r="D159" s="132">
        <f>D160</f>
        <v>15000</v>
      </c>
      <c r="E159" s="133">
        <v>0</v>
      </c>
      <c r="F159" s="134">
        <f t="shared" si="20"/>
        <v>15000</v>
      </c>
    </row>
    <row r="160" spans="1:6" ht="38.25" x14ac:dyDescent="0.2">
      <c r="A160" s="89" t="s">
        <v>386</v>
      </c>
      <c r="B160" s="90" t="s">
        <v>147</v>
      </c>
      <c r="C160" s="136" t="s">
        <v>387</v>
      </c>
      <c r="D160" s="109">
        <v>15000</v>
      </c>
      <c r="E160" s="111">
        <v>0</v>
      </c>
      <c r="F160" s="109">
        <f t="shared" si="20"/>
        <v>15000</v>
      </c>
    </row>
    <row r="161" spans="1:6" ht="13.5" thickBot="1" x14ac:dyDescent="0.25">
      <c r="A161" s="87"/>
      <c r="B161" s="90"/>
      <c r="C161" s="122" t="s">
        <v>388</v>
      </c>
      <c r="D161" s="109"/>
      <c r="E161" s="111">
        <v>0</v>
      </c>
      <c r="F161" s="109"/>
    </row>
    <row r="162" spans="1:6" ht="12.75" customHeight="1" thickBot="1" x14ac:dyDescent="0.25">
      <c r="A162" s="91" t="s">
        <v>389</v>
      </c>
      <c r="B162" s="92" t="s">
        <v>390</v>
      </c>
      <c r="C162" s="122"/>
      <c r="D162" s="109">
        <f>Доходы!D19-Расходы!D13</f>
        <v>0</v>
      </c>
      <c r="E162" s="132">
        <f>Доходы!E19-Расходы!E13</f>
        <v>1251716.58</v>
      </c>
      <c r="F162" s="112"/>
    </row>
    <row r="163" spans="1:6" ht="12.75" customHeight="1" x14ac:dyDescent="0.2">
      <c r="C163" s="12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G30" sqref="G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92" t="s">
        <v>341</v>
      </c>
      <c r="B1" s="192"/>
      <c r="C1" s="192"/>
      <c r="D1" s="192"/>
      <c r="E1" s="192"/>
      <c r="F1" s="192"/>
    </row>
    <row r="2" spans="1:6" ht="13.15" customHeight="1" x14ac:dyDescent="0.25">
      <c r="A2" s="156" t="s">
        <v>342</v>
      </c>
      <c r="B2" s="156"/>
      <c r="C2" s="156"/>
      <c r="D2" s="156"/>
      <c r="E2" s="156"/>
      <c r="F2" s="156"/>
    </row>
    <row r="3" spans="1:6" ht="9" customHeight="1" x14ac:dyDescent="0.2">
      <c r="A3" s="3"/>
      <c r="B3" s="43"/>
      <c r="C3" s="37"/>
      <c r="D3" s="6"/>
      <c r="E3" s="6"/>
      <c r="F3" s="37"/>
    </row>
    <row r="4" spans="1:6" ht="13.9" customHeight="1" x14ac:dyDescent="0.2">
      <c r="A4" s="167" t="s">
        <v>21</v>
      </c>
      <c r="B4" s="161" t="s">
        <v>22</v>
      </c>
      <c r="C4" s="193" t="s">
        <v>343</v>
      </c>
      <c r="D4" s="164" t="s">
        <v>24</v>
      </c>
      <c r="E4" s="164" t="s">
        <v>25</v>
      </c>
      <c r="F4" s="170" t="s">
        <v>26</v>
      </c>
    </row>
    <row r="5" spans="1:6" ht="4.9000000000000004" customHeight="1" x14ac:dyDescent="0.2">
      <c r="A5" s="168"/>
      <c r="B5" s="162"/>
      <c r="C5" s="194"/>
      <c r="D5" s="165"/>
      <c r="E5" s="165"/>
      <c r="F5" s="171"/>
    </row>
    <row r="6" spans="1:6" ht="6" customHeight="1" x14ac:dyDescent="0.2">
      <c r="A6" s="168"/>
      <c r="B6" s="162"/>
      <c r="C6" s="194"/>
      <c r="D6" s="165"/>
      <c r="E6" s="165"/>
      <c r="F6" s="171"/>
    </row>
    <row r="7" spans="1:6" ht="4.9000000000000004" customHeight="1" x14ac:dyDescent="0.2">
      <c r="A7" s="168"/>
      <c r="B7" s="162"/>
      <c r="C7" s="194"/>
      <c r="D7" s="165"/>
      <c r="E7" s="165"/>
      <c r="F7" s="171"/>
    </row>
    <row r="8" spans="1:6" ht="6" customHeight="1" x14ac:dyDescent="0.2">
      <c r="A8" s="168"/>
      <c r="B8" s="162"/>
      <c r="C8" s="194"/>
      <c r="D8" s="165"/>
      <c r="E8" s="165"/>
      <c r="F8" s="171"/>
    </row>
    <row r="9" spans="1:6" ht="6" customHeight="1" x14ac:dyDescent="0.2">
      <c r="A9" s="168"/>
      <c r="B9" s="162"/>
      <c r="C9" s="194"/>
      <c r="D9" s="165"/>
      <c r="E9" s="165"/>
      <c r="F9" s="171"/>
    </row>
    <row r="10" spans="1:6" ht="18" customHeight="1" x14ac:dyDescent="0.2">
      <c r="A10" s="169"/>
      <c r="B10" s="163"/>
      <c r="C10" s="195"/>
      <c r="D10" s="166"/>
      <c r="E10" s="166"/>
      <c r="F10" s="172"/>
    </row>
    <row r="11" spans="1:6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8" t="s">
        <v>28</v>
      </c>
      <c r="F11" s="19" t="s">
        <v>29</v>
      </c>
    </row>
    <row r="12" spans="1:6" ht="22.5" x14ac:dyDescent="0.2">
      <c r="A12" s="44" t="s">
        <v>344</v>
      </c>
      <c r="B12" s="45" t="s">
        <v>345</v>
      </c>
      <c r="C12" s="46" t="s">
        <v>148</v>
      </c>
      <c r="D12" s="47">
        <v>0</v>
      </c>
      <c r="E12" s="47">
        <f>E18</f>
        <v>-1251716.58</v>
      </c>
      <c r="F12" s="48" t="s">
        <v>148</v>
      </c>
    </row>
    <row r="13" spans="1:6" x14ac:dyDescent="0.2">
      <c r="A13" s="49" t="s">
        <v>33</v>
      </c>
      <c r="B13" s="50"/>
      <c r="C13" s="51"/>
      <c r="D13" s="52"/>
      <c r="E13" s="52"/>
      <c r="F13" s="53"/>
    </row>
    <row r="14" spans="1:6" ht="22.5" x14ac:dyDescent="0.2">
      <c r="A14" s="39" t="s">
        <v>346</v>
      </c>
      <c r="B14" s="54" t="s">
        <v>347</v>
      </c>
      <c r="C14" s="55" t="s">
        <v>148</v>
      </c>
      <c r="D14" s="40" t="s">
        <v>44</v>
      </c>
      <c r="E14" s="40" t="s">
        <v>44</v>
      </c>
      <c r="F14" s="41" t="s">
        <v>44</v>
      </c>
    </row>
    <row r="15" spans="1:6" x14ac:dyDescent="0.2">
      <c r="A15" s="49" t="s">
        <v>348</v>
      </c>
      <c r="B15" s="50"/>
      <c r="C15" s="51"/>
      <c r="D15" s="52"/>
      <c r="E15" s="52"/>
      <c r="F15" s="53"/>
    </row>
    <row r="16" spans="1:6" x14ac:dyDescent="0.2">
      <c r="A16" s="39" t="s">
        <v>349</v>
      </c>
      <c r="B16" s="54" t="s">
        <v>350</v>
      </c>
      <c r="C16" s="55" t="s">
        <v>148</v>
      </c>
      <c r="D16" s="40" t="s">
        <v>44</v>
      </c>
      <c r="E16" s="40" t="s">
        <v>44</v>
      </c>
      <c r="F16" s="41" t="s">
        <v>44</v>
      </c>
    </row>
    <row r="17" spans="1:6" x14ac:dyDescent="0.2">
      <c r="A17" s="49" t="s">
        <v>348</v>
      </c>
      <c r="B17" s="50"/>
      <c r="C17" s="51"/>
      <c r="D17" s="52"/>
      <c r="E17" s="52"/>
      <c r="F17" s="53"/>
    </row>
    <row r="18" spans="1:6" x14ac:dyDescent="0.2">
      <c r="A18" s="44" t="s">
        <v>351</v>
      </c>
      <c r="B18" s="45" t="s">
        <v>352</v>
      </c>
      <c r="C18" s="46" t="s">
        <v>353</v>
      </c>
      <c r="D18" s="47">
        <v>0</v>
      </c>
      <c r="E18" s="47">
        <f>E19</f>
        <v>-1251716.58</v>
      </c>
      <c r="F18" s="48">
        <v>0</v>
      </c>
    </row>
    <row r="19" spans="1:6" ht="22.5" x14ac:dyDescent="0.2">
      <c r="A19" s="44" t="s">
        <v>354</v>
      </c>
      <c r="B19" s="45" t="s">
        <v>352</v>
      </c>
      <c r="C19" s="46" t="s">
        <v>355</v>
      </c>
      <c r="D19" s="47">
        <v>0</v>
      </c>
      <c r="E19" s="47">
        <f>E20+E22</f>
        <v>-1251716.58</v>
      </c>
      <c r="F19" s="48">
        <v>0</v>
      </c>
    </row>
    <row r="20" spans="1:6" x14ac:dyDescent="0.2">
      <c r="A20" s="44" t="s">
        <v>356</v>
      </c>
      <c r="B20" s="45" t="s">
        <v>357</v>
      </c>
      <c r="C20" s="46" t="s">
        <v>358</v>
      </c>
      <c r="D20" s="47">
        <f>D21</f>
        <v>-33230500</v>
      </c>
      <c r="E20" s="47">
        <f>E21</f>
        <v>-2703443.58</v>
      </c>
      <c r="F20" s="48" t="s">
        <v>422</v>
      </c>
    </row>
    <row r="21" spans="1:6" ht="22.5" x14ac:dyDescent="0.2">
      <c r="A21" s="20" t="s">
        <v>359</v>
      </c>
      <c r="B21" s="21" t="s">
        <v>357</v>
      </c>
      <c r="C21" s="56" t="s">
        <v>360</v>
      </c>
      <c r="D21" s="22">
        <v>-33230500</v>
      </c>
      <c r="E21" s="22">
        <v>-2703443.58</v>
      </c>
      <c r="F21" s="42" t="s">
        <v>340</v>
      </c>
    </row>
    <row r="22" spans="1:6" x14ac:dyDescent="0.2">
      <c r="A22" s="44" t="s">
        <v>361</v>
      </c>
      <c r="B22" s="45" t="s">
        <v>362</v>
      </c>
      <c r="C22" s="46" t="s">
        <v>363</v>
      </c>
      <c r="D22" s="47">
        <v>33230500</v>
      </c>
      <c r="E22" s="47">
        <f>E23</f>
        <v>1451727</v>
      </c>
      <c r="F22" s="48" t="s">
        <v>340</v>
      </c>
    </row>
    <row r="23" spans="1:6" ht="22.5" x14ac:dyDescent="0.2">
      <c r="A23" s="20" t="s">
        <v>364</v>
      </c>
      <c r="B23" s="21" t="s">
        <v>362</v>
      </c>
      <c r="C23" s="56" t="s">
        <v>365</v>
      </c>
      <c r="D23" s="22">
        <v>33230500</v>
      </c>
      <c r="E23" s="22">
        <f>Расходы!E13</f>
        <v>1451727</v>
      </c>
      <c r="F23" s="42" t="s">
        <v>340</v>
      </c>
    </row>
    <row r="24" spans="1:6" ht="12.75" customHeight="1" x14ac:dyDescent="0.2">
      <c r="A24" s="57"/>
      <c r="B24" s="58"/>
      <c r="C24" s="59"/>
      <c r="D24" s="60"/>
      <c r="E24" s="60"/>
      <c r="F24" s="61"/>
    </row>
    <row r="27" spans="1:6" ht="12.75" customHeight="1" x14ac:dyDescent="0.2">
      <c r="A27" t="s">
        <v>391</v>
      </c>
      <c r="C27" t="s">
        <v>392</v>
      </c>
      <c r="D27" t="s">
        <v>393</v>
      </c>
    </row>
    <row r="31" spans="1:6" ht="12.75" customHeight="1" x14ac:dyDescent="0.2">
      <c r="A31" t="s">
        <v>394</v>
      </c>
      <c r="C31" t="s">
        <v>395</v>
      </c>
      <c r="D31" t="s">
        <v>423</v>
      </c>
    </row>
    <row r="34" spans="1:4" ht="12.75" customHeight="1" x14ac:dyDescent="0.2">
      <c r="A34" t="s">
        <v>396</v>
      </c>
      <c r="C34" t="s">
        <v>395</v>
      </c>
      <c r="D34" s="72" t="s">
        <v>446</v>
      </c>
    </row>
    <row r="38" spans="1:4" ht="12.75" customHeight="1" x14ac:dyDescent="0.2">
      <c r="A38" s="7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366</v>
      </c>
      <c r="B1" t="s">
        <v>28</v>
      </c>
    </row>
    <row r="2" spans="1:2" x14ac:dyDescent="0.2">
      <c r="A2" t="s">
        <v>367</v>
      </c>
      <c r="B2" t="s">
        <v>368</v>
      </c>
    </row>
    <row r="3" spans="1:2" x14ac:dyDescent="0.2">
      <c r="A3" t="s">
        <v>369</v>
      </c>
      <c r="B3" t="s">
        <v>5</v>
      </c>
    </row>
    <row r="4" spans="1:2" x14ac:dyDescent="0.2">
      <c r="A4" t="s">
        <v>370</v>
      </c>
      <c r="B4" t="s">
        <v>371</v>
      </c>
    </row>
    <row r="5" spans="1:2" x14ac:dyDescent="0.2">
      <c r="A5" t="s">
        <v>372</v>
      </c>
      <c r="B5" t="s">
        <v>373</v>
      </c>
    </row>
    <row r="6" spans="1:2" x14ac:dyDescent="0.2">
      <c r="A6" t="s">
        <v>374</v>
      </c>
      <c r="B6" t="s">
        <v>375</v>
      </c>
    </row>
    <row r="7" spans="1:2" x14ac:dyDescent="0.2">
      <c r="A7" t="s">
        <v>376</v>
      </c>
      <c r="B7" t="s">
        <v>375</v>
      </c>
    </row>
    <row r="8" spans="1:2" x14ac:dyDescent="0.2">
      <c r="A8" t="s">
        <v>377</v>
      </c>
      <c r="B8" t="s">
        <v>378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2020-03-18T10:16:09Z</cp:lastPrinted>
  <dcterms:created xsi:type="dcterms:W3CDTF">2018-12-29T10:26:12Z</dcterms:created>
  <dcterms:modified xsi:type="dcterms:W3CDTF">2021-02-04T06:47:56Z</dcterms:modified>
</cp:coreProperties>
</file>