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!!!Disk_D\ФИНАНСИСТ\2 ФИН ОТДЕЛ\2020-2022\отчеты 117\"/>
    </mc:Choice>
  </mc:AlternateContent>
  <bookViews>
    <workbookView xWindow="0" yWindow="0" windowWidth="19200" windowHeight="1054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Источники!$F$23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Расходы!#REF!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E77" i="2" l="1"/>
  <c r="E76" i="2" s="1"/>
  <c r="E75" i="2" s="1"/>
  <c r="E128" i="2"/>
  <c r="D167" i="2"/>
  <c r="D77" i="2"/>
  <c r="D76" i="2" s="1"/>
  <c r="D19" i="2"/>
  <c r="D18" i="2" s="1"/>
  <c r="D17" i="2" s="1"/>
  <c r="E147" i="2" l="1"/>
  <c r="E148" i="2"/>
  <c r="E149" i="2"/>
  <c r="E150" i="2"/>
  <c r="F101" i="2" l="1"/>
  <c r="D65" i="2"/>
  <c r="D63" i="2"/>
  <c r="D62" i="2"/>
  <c r="D61" i="2" s="1"/>
  <c r="E30" i="1"/>
  <c r="E24" i="1"/>
  <c r="D75" i="2"/>
  <c r="E79" i="1"/>
  <c r="E157" i="2"/>
  <c r="E146" i="2"/>
  <c r="E156" i="2"/>
  <c r="E144" i="2" s="1"/>
  <c r="E61" i="1"/>
  <c r="F158" i="2"/>
  <c r="D154" i="2"/>
  <c r="D153" i="2" s="1"/>
  <c r="D152" i="2" s="1"/>
  <c r="E145" i="2" l="1"/>
  <c r="D58" i="2"/>
  <c r="D57" i="2" s="1"/>
  <c r="D59" i="2"/>
  <c r="E115" i="2"/>
  <c r="E114" i="2" s="1"/>
  <c r="E113" i="2" s="1"/>
  <c r="E116" i="2"/>
  <c r="E104" i="2"/>
  <c r="E103" i="2" s="1"/>
  <c r="E102" i="2" s="1"/>
  <c r="E101" i="2" s="1"/>
  <c r="E59" i="2"/>
  <c r="E58" i="2" s="1"/>
  <c r="E57" i="2" s="1"/>
  <c r="E51" i="2" l="1"/>
  <c r="E50" i="2" s="1"/>
  <c r="E49" i="2" s="1"/>
  <c r="E51" i="1"/>
  <c r="E50" i="1" s="1"/>
  <c r="D142" i="2"/>
  <c r="D140" i="2" s="1"/>
  <c r="F67" i="1"/>
  <c r="F66" i="1"/>
  <c r="E22" i="2"/>
  <c r="E38" i="2"/>
  <c r="E37" i="2" s="1"/>
  <c r="E36" i="2" s="1"/>
  <c r="E35" i="2" s="1"/>
  <c r="E34" i="2" s="1"/>
  <c r="D150" i="2"/>
  <c r="D149" i="2" s="1"/>
  <c r="D148" i="2" s="1"/>
  <c r="D147" i="2" s="1"/>
  <c r="D146" i="2" s="1"/>
  <c r="D145" i="2" s="1"/>
  <c r="D144" i="2" s="1"/>
  <c r="F157" i="2"/>
  <c r="F156" i="2"/>
  <c r="D41" i="2"/>
  <c r="D138" i="2" l="1"/>
  <c r="D139" i="2"/>
  <c r="D141" i="2"/>
  <c r="D79" i="1"/>
  <c r="D78" i="1" s="1"/>
  <c r="D69" i="1" s="1"/>
  <c r="D68" i="1" s="1"/>
  <c r="D19" i="1" s="1"/>
  <c r="F69" i="2"/>
  <c r="F70" i="2"/>
  <c r="D20" i="3"/>
  <c r="E125" i="2"/>
  <c r="E124" i="2" s="1"/>
  <c r="E123" i="2" s="1"/>
  <c r="E122" i="2" s="1"/>
  <c r="E126" i="2"/>
  <c r="E89" i="2"/>
  <c r="E88" i="2" s="1"/>
  <c r="E87" i="2" s="1"/>
  <c r="E86" i="2" s="1"/>
  <c r="E85" i="2" s="1"/>
  <c r="E84" i="2" s="1"/>
  <c r="E83" i="2" s="1"/>
  <c r="E54" i="2"/>
  <c r="E53" i="2" s="1"/>
  <c r="E55" i="2"/>
  <c r="E49" i="1"/>
  <c r="D104" i="2"/>
  <c r="D103" i="2" s="1"/>
  <c r="D102" i="2" s="1"/>
  <c r="D101" i="2" s="1"/>
  <c r="E33" i="2" l="1"/>
  <c r="F18" i="3" l="1"/>
  <c r="E120" i="2"/>
  <c r="E119" i="2" s="1"/>
  <c r="E118" i="2" s="1"/>
  <c r="D120" i="2"/>
  <c r="D119" i="2" s="1"/>
  <c r="D118" i="2" s="1"/>
  <c r="D116" i="2"/>
  <c r="D115" i="2" s="1"/>
  <c r="D114" i="2" s="1"/>
  <c r="D113" i="2" s="1"/>
  <c r="D55" i="2"/>
  <c r="D54" i="2" s="1"/>
  <c r="D53" i="2" s="1"/>
  <c r="D48" i="2" s="1"/>
  <c r="D47" i="2" s="1"/>
  <c r="D40" i="2" l="1"/>
  <c r="D16" i="2" s="1"/>
  <c r="D107" i="2"/>
  <c r="D106" i="2" s="1"/>
  <c r="D93" i="2" s="1"/>
  <c r="E165" i="2"/>
  <c r="E164" i="2" s="1"/>
  <c r="E163" i="2" s="1"/>
  <c r="E162" i="2" s="1"/>
  <c r="E161" i="2" s="1"/>
  <c r="E159" i="2" s="1"/>
  <c r="F159" i="2" s="1"/>
  <c r="D15" i="2" l="1"/>
  <c r="E160" i="2"/>
  <c r="E142" i="2"/>
  <c r="E141" i="2" s="1"/>
  <c r="E140" i="2" s="1"/>
  <c r="E139" i="2" s="1"/>
  <c r="E138" i="2" s="1"/>
  <c r="E137" i="2" s="1"/>
  <c r="E136" i="2" s="1"/>
  <c r="E111" i="2"/>
  <c r="E110" i="2" s="1"/>
  <c r="E109" i="2" s="1"/>
  <c r="E108" i="2" s="1"/>
  <c r="E107" i="2" s="1"/>
  <c r="E106" i="2" s="1"/>
  <c r="E93" i="2" s="1"/>
  <c r="E68" i="2"/>
  <c r="E67" i="2" l="1"/>
  <c r="E48" i="2" s="1"/>
  <c r="F68" i="2"/>
  <c r="E74" i="2"/>
  <c r="E73" i="2" s="1"/>
  <c r="E72" i="2" s="1"/>
  <c r="E71" i="2" s="1"/>
  <c r="E28" i="1"/>
  <c r="E23" i="1" s="1"/>
  <c r="E22" i="1" s="1"/>
  <c r="E45" i="1"/>
  <c r="E47" i="1"/>
  <c r="E55" i="1"/>
  <c r="E54" i="1" s="1"/>
  <c r="E53" i="1" s="1"/>
  <c r="F67" i="2" l="1"/>
  <c r="E47" i="2"/>
  <c r="E40" i="2" s="1"/>
  <c r="E71" i="1"/>
  <c r="E70" i="1" s="1"/>
  <c r="E74" i="1"/>
  <c r="E76" i="1"/>
  <c r="E78" i="1"/>
  <c r="F168" i="2"/>
  <c r="E73" i="1" l="1"/>
  <c r="E69" i="1"/>
  <c r="E68" i="1" s="1"/>
  <c r="E20" i="3"/>
  <c r="E31" i="2"/>
  <c r="E30" i="2" s="1"/>
  <c r="F30" i="2" s="1"/>
  <c r="E28" i="2"/>
  <c r="E21" i="2"/>
  <c r="D13" i="2"/>
  <c r="E41" i="1"/>
  <c r="E40" i="1" s="1"/>
  <c r="F24" i="1"/>
  <c r="E44" i="1"/>
  <c r="F48" i="1"/>
  <c r="F22" i="1"/>
  <c r="F23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2" i="1"/>
  <c r="F43" i="1"/>
  <c r="F45" i="1"/>
  <c r="F46" i="1"/>
  <c r="F47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70" i="1"/>
  <c r="F71" i="1"/>
  <c r="F72" i="1"/>
  <c r="F73" i="1"/>
  <c r="F74" i="1"/>
  <c r="F75" i="1"/>
  <c r="F76" i="1"/>
  <c r="F77" i="1"/>
  <c r="F78" i="1"/>
  <c r="F79" i="1"/>
  <c r="F81" i="1"/>
  <c r="F22" i="2"/>
  <c r="F23" i="2"/>
  <c r="F24" i="2"/>
  <c r="F25" i="2"/>
  <c r="F29" i="2"/>
  <c r="F32" i="2"/>
  <c r="F33" i="2"/>
  <c r="F34" i="2"/>
  <c r="F35" i="2"/>
  <c r="F36" i="2"/>
  <c r="F37" i="2"/>
  <c r="F38" i="2"/>
  <c r="F39" i="2"/>
  <c r="F40" i="2"/>
  <c r="F47" i="2"/>
  <c r="F48" i="2"/>
  <c r="F49" i="2"/>
  <c r="F50" i="2"/>
  <c r="F51" i="2"/>
  <c r="F52" i="2"/>
  <c r="F57" i="2"/>
  <c r="F58" i="2"/>
  <c r="F59" i="2"/>
  <c r="F6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3" i="2"/>
  <c r="F94" i="2"/>
  <c r="F95" i="2"/>
  <c r="F96" i="2"/>
  <c r="F97" i="2"/>
  <c r="F98" i="2"/>
  <c r="F99" i="2"/>
  <c r="F100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60" i="2"/>
  <c r="F161" i="2"/>
  <c r="F162" i="2"/>
  <c r="F163" i="2"/>
  <c r="F164" i="2"/>
  <c r="F165" i="2"/>
  <c r="F166" i="2"/>
  <c r="F167" i="2"/>
  <c r="F69" i="1" l="1"/>
  <c r="F28" i="2"/>
  <c r="E26" i="2"/>
  <c r="F26" i="2" s="1"/>
  <c r="E39" i="1"/>
  <c r="F68" i="1"/>
  <c r="F21" i="2"/>
  <c r="E20" i="2"/>
  <c r="D22" i="3"/>
  <c r="D19" i="3" s="1"/>
  <c r="D18" i="3" s="1"/>
  <c r="D12" i="3" s="1"/>
  <c r="F44" i="1"/>
  <c r="F31" i="2"/>
  <c r="E27" i="2"/>
  <c r="F27" i="2" s="1"/>
  <c r="F41" i="1"/>
  <c r="F40" i="1"/>
  <c r="E21" i="1" l="1"/>
  <c r="E19" i="1" s="1"/>
  <c r="E17" i="2"/>
  <c r="E16" i="2"/>
  <c r="E15" i="2" s="1"/>
  <c r="E19" i="2"/>
  <c r="F20" i="2"/>
  <c r="F39" i="1"/>
  <c r="F15" i="2" l="1"/>
  <c r="E18" i="2"/>
  <c r="F19" i="2"/>
  <c r="F21" i="1"/>
  <c r="F18" i="2" l="1"/>
  <c r="F19" i="1"/>
  <c r="F17" i="2" l="1"/>
  <c r="F16" i="2" l="1"/>
  <c r="E13" i="2" l="1"/>
  <c r="E170" i="2" s="1"/>
  <c r="E23" i="3" l="1"/>
  <c r="E22" i="3" s="1"/>
  <c r="E19" i="3" s="1"/>
  <c r="E18" i="3" s="1"/>
  <c r="E12" i="3" s="1"/>
  <c r="F13" i="2"/>
</calcChain>
</file>

<file path=xl/sharedStrings.xml><?xml version="1.0" encoding="utf-8"?>
<sst xmlns="http://schemas.openxmlformats.org/spreadsheetml/2006/main" count="792" uniqueCount="447">
  <si>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</si>
  <si>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</si>
  <si>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</si>
  <si>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</si>
  <si>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</si>
  <si>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30.12.2018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</si>
  <si>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</si>
  <si>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</si>
  <si>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</si>
  <si>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</si>
  <si>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</si>
  <si>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</si>
  <si>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</si>
  <si>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Саркеловского сельского поселения</t>
  </si>
  <si>
    <t>ППО Саркеловского сельского поселения Цимлянского района</t>
  </si>
  <si>
    <t>Периодичность: годовая</t>
  </si>
  <si>
    <t>Единица измерения: руб.</t>
  </si>
  <si>
    <t>79230720</t>
  </si>
  <si>
    <t>951</t>
  </si>
  <si>
    <t>60657444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</si>
  <si>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</si>
  <si>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</si>
  <si>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</si>
  <si>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</si>
  <si>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</si>
  <si>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</si>
  <si>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</si>
  <si>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</si>
  <si>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</si>
  <si>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</si>
  <si>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</si>
  <si>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</si>
  <si>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</si>
  <si>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</si>
  <si>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</si>
  <si>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</si>
  <si>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</si>
  <si>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</si>
  <si>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</si>
  <si>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</si>
  <si>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</si>
  <si>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</si>
  <si>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</si>
  <si>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</si>
  <si>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</si>
  <si>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</si>
  <si>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</si>
  <si>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</si>
  <si>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</si>
  <si>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</si>
  <si>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</si>
  <si>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</si>
  <si>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</si>
  <si>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</si>
  <si>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</si>
  <si>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</si>
  <si>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</si>
  <si>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</si>
  <si>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</si>
  <si>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</si>
  <si>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</si>
  <si>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</si>
  <si>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</si>
  <si>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</si>
  <si>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</si>
  <si>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</si>
  <si>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</si>
  <si>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</si>
  <si>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</si>
  <si>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</si>
  <si>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</si>
  <si>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</si>
  <si>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</si>
  <si>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</si>
  <si>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</si>
  <si>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</si>
  <si>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</si>
  <si>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</si>
  <si>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</si>
  <si>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</si>
  <si>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</si>
  <si>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</si>
  <si>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</si>
  <si>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</si>
  <si>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</si>
  <si>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</si>
  <si>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</si>
  <si>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</si>
  <si>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</si>
  <si>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</si>
  <si>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</si>
  <si>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</si>
  <si>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</si>
  <si>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</si>
  <si>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</si>
  <si>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</si>
  <si>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</si>
  <si>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</si>
  <si>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</si>
  <si>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</si>
  <si>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</si>
  <si>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</si>
  <si>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</si>
  <si>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</si>
  <si>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</si>
  <si>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</si>
  <si>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</si>
  <si>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</si>
  <si>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</si>
  <si>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</si>
  <si>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</si>
  <si>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</si>
  <si>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</si>
  <si>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</si>
  <si>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</si>
  <si>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</si>
  <si>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</si>
  <si>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</si>
  <si>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</si>
  <si>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</si>
  <si>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</si>
  <si>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</si>
  <si>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</si>
  <si>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</si>
  <si>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</si>
  <si>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</si>
  <si>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</si>
  <si>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</si>
  <si>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</si>
  <si>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</si>
  <si>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</si>
  <si>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</si>
  <si>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</si>
  <si>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</si>
  <si>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</si>
  <si>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</si>
  <si>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</si>
  <si>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</si>
  <si>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</si>
  <si>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</si>
  <si>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</si>
  <si>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</si>
  <si>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</si>
  <si>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</si>
  <si>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</si>
  <si>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</si>
  <si>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</si>
  <si>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</si>
  <si>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</si>
  <si>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</si>
  <si>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</si>
  <si>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</si>
  <si>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</si>
  <si>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САРКЕЛОВСКОГО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</si>
  <si>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</si>
  <si>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</si>
  <si>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</si>
  <si>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</si>
  <si>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</si>
  <si>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Саркеловского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</si>
  <si>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</si>
  <si>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</si>
  <si>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Саркеловского сельского поселения в рамках обеспечения деятельности Администрации Саркеловского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</si>
  <si>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</si>
  <si>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</si>
  <si>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</si>
  <si>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</si>
  <si>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</si>
  <si>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</si>
  <si>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</si>
  <si>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</si>
  <si>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</si>
  <si>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</si>
  <si>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</si>
  <si>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Саркеловского сельского поселения в рамках обеспечения деятельности Администрации Саркеловского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</si>
  <si>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</si>
  <si>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</si>
  <si>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</si>
  <si>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</si>
  <si>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</si>
  <si>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</si>
  <si>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</si>
  <si>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Саркеловского сельского поселения</t>
  </si>
  <si>
    <t xml:space="preserve">951 0104 8910099990 000 </t>
  </si>
  <si>
    <t>Иные бюджетные ассигнования</t>
  </si>
  <si>
    <t>Уплата налогов, сборов и иных платежей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</si>
  <si>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</si>
  <si>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</si>
  <si>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</si>
  <si>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</si>
  <si>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муниципальных органов Саркеловского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</si>
  <si>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</si>
  <si>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</si>
  <si>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</si>
  <si>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Саркеловского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</si>
  <si>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</si>
  <si>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</si>
  <si>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</si>
  <si>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</si>
  <si>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</si>
  <si>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</si>
  <si>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</si>
  <si>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</si>
  <si>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Саркеловского сельского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</si>
  <si>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</si>
  <si>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</si>
  <si>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</si>
  <si>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</si>
  <si>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 имущества, признание прав и регулирование отношений по муниципальной  собственности Саркеловского сельского поселения в рамках непрограммных расходов муниципальных  органов Саркеловского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</si>
  <si>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</si>
  <si>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</si>
  <si>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</si>
  <si>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</si>
  <si>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Прочие расходы обеспечения деятельности Администрации Саркеловского сельского поселения в рамках непрограммных  расходов муниципальных органов Саркеловского сельского поселения</t>
  </si>
  <si>
    <t xml:space="preserve">951 0113 9990099890 000 </t>
  </si>
  <si>
    <t xml:space="preserve">951 0113 9990099890 800 </t>
  </si>
  <si>
    <t xml:space="preserve">951 0113 9990099890 850 </t>
  </si>
  <si>
    <t xml:space="preserve">951 0113 9990099890 853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</si>
  <si>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</si>
  <si>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</si>
  <si>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</si>
  <si>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</si>
  <si>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</si>
  <si>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</si>
  <si>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Саркеловского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</si>
  <si>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</si>
  <si>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</si>
  <si>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</si>
  <si>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</si>
  <si>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</si>
  <si>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</si>
  <si>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</si>
  <si>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</si>
  <si>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</si>
  <si>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</si>
  <si>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</si>
  <si>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</si>
  <si>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Саркеловского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</si>
  <si>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</si>
  <si>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«Пожарная безопасность»</t>
  </si>
  <si>
    <t xml:space="preserve">951 0309 0310000000 000 </t>
  </si>
  <si>
    <t>Мероприятия по обеспечению пожарной безопасности в рамках подпрограммы «Пожарная безопасность» муниципальной программы Саркеловского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</si>
  <si>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</si>
  <si>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</si>
  <si>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</si>
  <si>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</si>
  <si>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</si>
  <si>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</si>
  <si>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</si>
  <si>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</si>
  <si>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"Обеспечение качественными жилищно-коммунальными услугами населения"</t>
  </si>
  <si>
    <t xml:space="preserve">951 0501 0100000000 000 </t>
  </si>
  <si>
    <t>Подпрограмма "Развитие жилищного хозяйства в Саркеловском сельском поселении"</t>
  </si>
  <si>
    <t xml:space="preserve">951 0501 0110000000 000 </t>
  </si>
  <si>
    <t>Расходы на уплату взносов на капитальный ремонт за жилые и нежилые помещения, находящиеся в муниципальной собственности в рамках подпрограммы «Развитие жилищного хозяйства в Саркеловском сельском поселении» программы «Обеспечение качественными жилищно-коммунальными услугами населения»</t>
  </si>
  <si>
    <t xml:space="preserve">951 0501 0110023050 000 </t>
  </si>
  <si>
    <t xml:space="preserve">951 0501 0110023050 200 </t>
  </si>
  <si>
    <t xml:space="preserve">951 0501 0110023050 240 </t>
  </si>
  <si>
    <t xml:space="preserve">951 0501 0110023050 244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</si>
  <si>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</si>
  <si>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</si>
  <si>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</si>
  <si>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Саркеловского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</si>
  <si>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</si>
  <si>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Саркеловского сельского поселения» муниципальной программы Саркеловского сельского поселения «Обеспечение качественными жилищно-коммунальными услугами населения»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</si>
  <si>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</si>
  <si>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</si>
  <si>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</si>
  <si>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</si>
  <si>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Саркеловского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</si>
  <si>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</si>
  <si>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Саркеловского сельского поселения» муниципальной программы Саркеловского сельского поселения «Обеспечение качественными жилищно-коммунальными услугами населения»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</si>
  <si>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</si>
  <si>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</si>
  <si>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</si>
  <si>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</si>
  <si>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Саркеловского сельского поселения» программы Саркеловского сельского поселения «Обеспечение качественными жилищно-коммунальными услугами населения»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</si>
  <si>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</si>
  <si>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</si>
  <si>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</si>
  <si>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</si>
  <si>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Муниципальная программа Саркеловского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</si>
  <si>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</si>
  <si>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эффективности»</t>
  </si>
  <si>
    <t xml:space="preserve">951 0503 0810000000 000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</si>
  <si>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«Энергосбережение и повышение энергетической эффективности»  муниципальной программы Саркеловского сельского поселения «Энергоэффективность и развитие энергетики»</t>
  </si>
  <si>
    <t xml:space="preserve">951 0503 0810022620 000 </t>
  </si>
  <si>
    <t xml:space="preserve">951 0503 0810022620 200 </t>
  </si>
  <si>
    <t xml:space="preserve">951 0503 0810022620 240 </t>
  </si>
  <si>
    <t xml:space="preserve">951 0503 0810022620 244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</si>
  <si>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</si>
  <si>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</si>
  <si>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</si>
  <si>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</si>
  <si>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Саркеловского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</si>
  <si>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</si>
  <si>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</si>
  <si>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</si>
  <si>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Саркеловского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</si>
  <si>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</si>
  <si>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</si>
  <si>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</si>
  <si>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</si>
  <si>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</si>
  <si>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</si>
  <si>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</si>
  <si>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</si>
  <si>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</si>
  <si>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</si>
  <si>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дополнительное образование работников муниципальных органов Саркеловского сельского поселения в рамках непрограммных расходов муниципальных органов Саркеловского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</si>
  <si>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</si>
  <si>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</si>
  <si>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</si>
  <si>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</si>
  <si>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</si>
  <si>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</si>
  <si>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</si>
  <si>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</si>
  <si>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Саркеловского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</si>
  <si>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</si>
  <si>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</si>
  <si>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</si>
  <si>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Саркеловского сельского поселения Цимлянского района в рамках подпрограммы «Развитие культуры» муниципальной программы Саркеловского сельского поселения «Развитие культуры и туризма»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</si>
  <si>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</si>
  <si>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</si>
  <si>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</si>
  <si>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</si>
  <si>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</si>
  <si>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</si>
  <si>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</si>
  <si>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</si>
  <si>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</si>
  <si>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</si>
  <si>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</si>
  <si>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</si>
  <si>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</si>
  <si>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Саркеловского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</si>
  <si>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</si>
  <si>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</si>
  <si>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</si>
  <si>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</si>
  <si>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</si>
  <si>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</si>
  <si>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</si>
  <si>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</si>
  <si>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</si>
  <si>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</si>
  <si>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</si>
  <si>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</si>
  <si>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</si>
  <si>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</si>
  <si>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</si>
  <si>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</si>
  <si>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</si>
  <si>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</si>
  <si>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</si>
  <si>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</si>
  <si>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</si>
  <si>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</si>
  <si>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</si>
  <si>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</si>
  <si>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</si>
  <si>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</si>
  <si>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</si>
  <si>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</si>
  <si>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</si>
  <si>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</si>
  <si>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</si>
  <si>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</si>
  <si>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</si>
  <si>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</si>
  <si>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</si>
  <si>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</si>
  <si>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</si>
  <si>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</si>
  <si>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</si>
  <si>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</si>
  <si>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</si>
  <si>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</si>
  <si>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</si>
  <si>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</si>
  <si>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</si>
  <si>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C:\Users\Оля\Desktop\Выгрузка из АЦК\117\117Y01.txt</t>
  </si>
  <si>
    <t>Доходы/EXPORT_SRC_CODE</t>
  </si>
  <si>
    <t>058041-06</t>
  </si>
  <si>
    <t>Доходы/PERIOD</t>
  </si>
  <si>
    <t>Мероприятия по обеспечению безопасности на воде  в рамках подпрограммы «Обеспечении  безопасности на воде » муниципальной программы Саркеловского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</si>
  <si>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951 0309 0330021710 240 </t>
  </si>
  <si>
    <t>951 0309 0330021710 244</t>
  </si>
  <si>
    <t>Расходы на разработку проектно сметной документации в рамках подпрограммы «Развитие культуры» муниципальной программы Саркеловского сельского поселения «Развитие культуры и туризма»</t>
  </si>
  <si>
    <t xml:space="preserve">951 0801 04100S3920 000 </t>
  </si>
  <si>
    <t>ФИЗИЧЕСКАЯ КУЛЬТУРА И СПОРТ</t>
  </si>
  <si>
    <t>Физкультурные и массовые  мероприяия в рамках подпрограммы "Развитие физической культуры и масового спорта Саркеловского сельского поселения</t>
  </si>
  <si>
    <t>951 11010610021950 240</t>
  </si>
  <si>
    <t>951 11010610021950 244</t>
  </si>
  <si>
    <t>Результат исполнения бюджета (дефицит / профицит)</t>
  </si>
  <si>
    <t>450</t>
  </si>
  <si>
    <t>Руководитель</t>
  </si>
  <si>
    <t>_______________________</t>
  </si>
  <si>
    <t>А.В. Миненко</t>
  </si>
  <si>
    <t>Руководитель финансово-экономической службы</t>
  </si>
  <si>
    <t>________________________</t>
  </si>
  <si>
    <t>Главный бухгалтер</t>
  </si>
  <si>
    <t xml:space="preserve">Мероприятия , осуществляеммые за счет остатков ликвидируемого муниципального дорожного фонда в целях выполнения обязательств,связанных с принятием объектов дорожной деятельности в муниципальную собственность </t>
  </si>
  <si>
    <t>951 0113 9990029100 000</t>
  </si>
  <si>
    <t>951 0113 9990029100 200</t>
  </si>
  <si>
    <t>951 0113 9990029100 240</t>
  </si>
  <si>
    <t>951 0113 9990029100 244</t>
  </si>
  <si>
    <t xml:space="preserve">951 0801 04100S3920 200 </t>
  </si>
  <si>
    <t>951 0801 04100S3920 240</t>
  </si>
  <si>
    <t xml:space="preserve">Расходы рамках подпрограммы «Благоустройство населенных пунктов Саркеловского сельского поселения» программы Саркеловского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 </t>
  </si>
  <si>
    <t>Коммунальное хозяйство</t>
  </si>
  <si>
    <t>951 0502 01300S4430 000</t>
  </si>
  <si>
    <t>951 0502 01300S4430 200</t>
  </si>
  <si>
    <t>951 0502 01300S4430 240</t>
  </si>
  <si>
    <t>951 0502 01300S4430 244</t>
  </si>
  <si>
    <t xml:space="preserve">Обеспечение общественного порядка и продиводействие преступности </t>
  </si>
  <si>
    <t>Муниципальная программа Саркеловского сельского поселения "Обеспечение общественного порядка и продиводейстаие преступности"</t>
  </si>
  <si>
    <t>951 0113 0000000000 000</t>
  </si>
  <si>
    <t>951 0113 0200000000 000</t>
  </si>
  <si>
    <t>951 0113 02 10021540 240</t>
  </si>
  <si>
    <t>951 0113 02 10021540 244</t>
  </si>
  <si>
    <t>Подпрограмма "Противодействие коррупции в саркеловском сельском поселении "</t>
  </si>
  <si>
    <t>Подпрограмма "Комплексные меры противодействия злоупотреблению наркотиками и их незаконному обороту "</t>
  </si>
  <si>
    <t>951 011302 30021610 240</t>
  </si>
  <si>
    <t>951 011302 30021610 244</t>
  </si>
  <si>
    <t>Расходы на обеспечение развития и укрепления материально -технической базы домов культуры в населенных пунктах с числом жителей до 50 тысяч человек</t>
  </si>
  <si>
    <t xml:space="preserve">Ю.А Богодуховская </t>
  </si>
  <si>
    <t xml:space="preserve">по инным текущим поступлениям </t>
  </si>
  <si>
    <t xml:space="preserve">от невынесненных поступлений </t>
  </si>
  <si>
    <t>951 11701050100000000</t>
  </si>
  <si>
    <t>951 11701050100000180</t>
  </si>
  <si>
    <t>Мероприятия по повышению общего уровня благоустройства территории сельского поселения , организации сбора ТБО и вывоза крупно габаритного мусора , озеленения населенных пунктов (Иные закупки товаров, работ и услуг для обеспечения государственных (муниципальных)нужд)</t>
  </si>
  <si>
    <t>Мероприятия по повышению общего уровня благоустройства территории сельского поселения , организации сбора ТБО и вывоза крупно габаритного мусора , озеленения населенных пунктов (Уплата налогов , сборов и иных платежей)</t>
  </si>
  <si>
    <t xml:space="preserve">            </t>
  </si>
  <si>
    <t>М.А. Харитонова</t>
  </si>
  <si>
    <t>951 0801 04100L4670 244</t>
  </si>
  <si>
    <t xml:space="preserve">951 0113 9990022970 000 </t>
  </si>
  <si>
    <t xml:space="preserve">951 0113 9990022970 200 </t>
  </si>
  <si>
    <t>951 0113 9990022970 240</t>
  </si>
  <si>
    <t>951 0113 9990022970 244</t>
  </si>
  <si>
    <t>951 0113 9990022970 800</t>
  </si>
  <si>
    <t>951 0113 9990022970 851</t>
  </si>
  <si>
    <t xml:space="preserve">951 0502 01300S4430 000 </t>
  </si>
  <si>
    <t xml:space="preserve">951 0104 8910099990 850 </t>
  </si>
  <si>
    <t>на 01.01.2020 г.</t>
  </si>
  <si>
    <t>951 080104100S3920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</si>
</sst>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1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2" fillId="0" borderId="0" xfId="0" applyFont="1" applyBorder="1" applyAlignment="1" applyProtection="1"/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0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1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2" fillId="0" borderId="15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center"/>
    </xf>
    <xf numFmtId="49" fontId="2" fillId="0" borderId="19" xfId="0" applyNumberFormat="1" applyFont="1" applyFill="1" applyBorder="1" applyAlignment="1" applyProtection="1">
      <alignment horizontal="center" vertical="center"/>
    </xf>
    <xf numFmtId="4" fontId="2" fillId="0" borderId="25" xfId="0" applyNumberFormat="1" applyFont="1" applyFill="1" applyBorder="1" applyAlignment="1" applyProtection="1">
      <alignment horizontal="right"/>
    </xf>
    <xf numFmtId="4" fontId="2" fillId="0" borderId="29" xfId="0" applyNumberFormat="1" applyFont="1" applyFill="1" applyBorder="1" applyAlignment="1" applyProtection="1">
      <alignment horizontal="right"/>
    </xf>
    <xf numFmtId="49" fontId="2" fillId="0" borderId="34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14" fontId="0" fillId="0" borderId="0" xfId="0" applyNumberFormat="1"/>
    <xf numFmtId="0" fontId="5" fillId="0" borderId="0" xfId="0" applyFont="1"/>
    <xf numFmtId="0" fontId="6" fillId="2" borderId="0" xfId="0" applyFont="1" applyFill="1"/>
    <xf numFmtId="0" fontId="6" fillId="2" borderId="0" xfId="0" applyFont="1" applyFill="1" applyBorder="1" applyAlignment="1" applyProtection="1">
      <alignment horizontal="left"/>
    </xf>
    <xf numFmtId="0" fontId="6" fillId="2" borderId="27" xfId="0" applyFont="1" applyFill="1" applyBorder="1" applyAlignment="1" applyProtection="1"/>
    <xf numFmtId="0" fontId="6" fillId="0" borderId="0" xfId="0" applyFont="1"/>
    <xf numFmtId="0" fontId="6" fillId="2" borderId="17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6" xfId="0" applyFont="1" applyFill="1" applyBorder="1" applyAlignment="1" applyProtection="1"/>
    <xf numFmtId="49" fontId="6" fillId="2" borderId="21" xfId="0" applyNumberFormat="1" applyFont="1" applyFill="1" applyBorder="1" applyAlignment="1" applyProtection="1">
      <alignment horizontal="left" wrapText="1"/>
    </xf>
    <xf numFmtId="49" fontId="6" fillId="2" borderId="25" xfId="0" applyNumberFormat="1" applyFont="1" applyFill="1" applyBorder="1" applyAlignment="1" applyProtection="1">
      <alignment horizontal="center" wrapText="1"/>
    </xf>
    <xf numFmtId="165" fontId="6" fillId="2" borderId="21" xfId="0" applyNumberFormat="1" applyFont="1" applyFill="1" applyBorder="1" applyAlignment="1" applyProtection="1">
      <alignment horizontal="left" wrapText="1"/>
    </xf>
    <xf numFmtId="49" fontId="6" fillId="2" borderId="31" xfId="0" applyNumberFormat="1" applyFont="1" applyFill="1" applyBorder="1" applyAlignment="1" applyProtection="1">
      <alignment horizontal="left" wrapText="1"/>
    </xf>
    <xf numFmtId="49" fontId="6" fillId="2" borderId="37" xfId="0" applyNumberFormat="1" applyFont="1" applyFill="1" applyBorder="1" applyAlignment="1" applyProtection="1">
      <alignment horizontal="center" wrapText="1"/>
    </xf>
    <xf numFmtId="165" fontId="6" fillId="2" borderId="24" xfId="0" applyNumberFormat="1" applyFont="1" applyFill="1" applyBorder="1" applyAlignment="1">
      <alignment horizontal="justify" vertical="top" wrapText="1"/>
    </xf>
    <xf numFmtId="49" fontId="6" fillId="2" borderId="26" xfId="0" applyNumberFormat="1" applyFont="1" applyFill="1" applyBorder="1" applyAlignment="1" applyProtection="1">
      <alignment horizontal="left" wrapText="1"/>
    </xf>
    <xf numFmtId="49" fontId="6" fillId="2" borderId="24" xfId="0" applyNumberFormat="1" applyFont="1" applyFill="1" applyBorder="1" applyAlignment="1" applyProtection="1">
      <alignment horizontal="left" wrapText="1"/>
    </xf>
    <xf numFmtId="0" fontId="6" fillId="2" borderId="24" xfId="0" applyFont="1" applyFill="1" applyBorder="1" applyAlignment="1">
      <alignment vertical="center" wrapText="1"/>
    </xf>
    <xf numFmtId="49" fontId="6" fillId="2" borderId="0" xfId="0" applyNumberFormat="1" applyFont="1" applyFill="1" applyBorder="1" applyAlignment="1" applyProtection="1">
      <alignment horizontal="left" wrapText="1"/>
    </xf>
    <xf numFmtId="49" fontId="6" fillId="2" borderId="24" xfId="0" applyNumberFormat="1" applyFont="1" applyFill="1" applyBorder="1" applyAlignment="1" applyProtection="1">
      <alignment horizontal="center" wrapText="1"/>
    </xf>
    <xf numFmtId="49" fontId="6" fillId="0" borderId="38" xfId="0" applyNumberFormat="1" applyFont="1" applyBorder="1" applyAlignment="1" applyProtection="1">
      <alignment horizontal="left" wrapText="1"/>
    </xf>
    <xf numFmtId="49" fontId="6" fillId="0" borderId="39" xfId="0" applyNumberFormat="1" applyFont="1" applyBorder="1" applyAlignment="1" applyProtection="1">
      <alignment horizontal="center" wrapText="1"/>
    </xf>
    <xf numFmtId="0" fontId="7" fillId="2" borderId="0" xfId="0" applyFont="1" applyFill="1"/>
    <xf numFmtId="0" fontId="7" fillId="2" borderId="0" xfId="0" applyFont="1" applyFill="1" applyBorder="1" applyAlignment="1" applyProtection="1">
      <alignment horizontal="center"/>
    </xf>
    <xf numFmtId="49" fontId="7" fillId="2" borderId="0" xfId="0" applyNumberFormat="1" applyFont="1" applyFill="1" applyBorder="1" applyAlignment="1" applyProtection="1"/>
    <xf numFmtId="49" fontId="7" fillId="2" borderId="36" xfId="0" applyNumberFormat="1" applyFont="1" applyFill="1" applyBorder="1" applyAlignment="1" applyProtection="1">
      <alignment horizontal="center" vertical="center" wrapText="1"/>
    </xf>
    <xf numFmtId="49" fontId="7" fillId="2" borderId="13" xfId="0" applyNumberFormat="1" applyFont="1" applyFill="1" applyBorder="1" applyAlignment="1" applyProtection="1">
      <alignment vertical="center"/>
    </xf>
    <xf numFmtId="49" fontId="7" fillId="2" borderId="32" xfId="0" applyNumberFormat="1" applyFont="1" applyFill="1" applyBorder="1" applyAlignment="1" applyProtection="1">
      <alignment horizontal="center" vertical="center" wrapText="1"/>
    </xf>
    <xf numFmtId="49" fontId="7" fillId="2" borderId="16" xfId="0" applyNumberFormat="1" applyFont="1" applyFill="1" applyBorder="1" applyAlignment="1" applyProtection="1">
      <alignment vertical="center"/>
    </xf>
    <xf numFmtId="49" fontId="7" fillId="2" borderId="1" xfId="0" applyNumberFormat="1" applyFont="1" applyFill="1" applyBorder="1" applyAlignment="1" applyProtection="1">
      <alignment horizontal="center" vertical="center"/>
    </xf>
    <xf numFmtId="49" fontId="7" fillId="2" borderId="18" xfId="0" applyNumberFormat="1" applyFont="1" applyFill="1" applyBorder="1" applyAlignment="1" applyProtection="1">
      <alignment horizontal="center" vertical="center"/>
    </xf>
    <xf numFmtId="49" fontId="7" fillId="2" borderId="20" xfId="0" applyNumberFormat="1" applyFont="1" applyFill="1" applyBorder="1" applyAlignment="1" applyProtection="1">
      <alignment horizontal="center" vertical="center"/>
    </xf>
    <xf numFmtId="4" fontId="7" fillId="2" borderId="15" xfId="0" applyNumberFormat="1" applyFont="1" applyFill="1" applyBorder="1" applyAlignment="1" applyProtection="1">
      <alignment horizontal="right"/>
    </xf>
    <xf numFmtId="4" fontId="7" fillId="2" borderId="32" xfId="0" applyNumberFormat="1" applyFont="1" applyFill="1" applyBorder="1" applyAlignment="1" applyProtection="1">
      <alignment horizontal="right"/>
    </xf>
    <xf numFmtId="4" fontId="7" fillId="2" borderId="16" xfId="0" applyNumberFormat="1" applyFont="1" applyFill="1" applyBorder="1" applyAlignment="1" applyProtection="1">
      <alignment horizontal="right"/>
    </xf>
    <xf numFmtId="0" fontId="7" fillId="2" borderId="29" xfId="0" applyFont="1" applyFill="1" applyBorder="1" applyAlignment="1" applyProtection="1">
      <alignment horizontal="right"/>
    </xf>
    <xf numFmtId="0" fontId="7" fillId="2" borderId="29" xfId="0" applyFont="1" applyFill="1" applyBorder="1" applyAlignment="1" applyProtection="1"/>
    <xf numFmtId="0" fontId="7" fillId="2" borderId="30" xfId="0" applyFont="1" applyFill="1" applyBorder="1" applyAlignment="1" applyProtection="1"/>
    <xf numFmtId="4" fontId="7" fillId="2" borderId="24" xfId="0" applyNumberFormat="1" applyFont="1" applyFill="1" applyBorder="1" applyAlignment="1" applyProtection="1">
      <alignment horizontal="right"/>
    </xf>
    <xf numFmtId="4" fontId="7" fillId="2" borderId="38" xfId="0" applyNumberFormat="1" applyFont="1" applyFill="1" applyBorder="1" applyAlignment="1" applyProtection="1">
      <alignment horizontal="right"/>
    </xf>
    <xf numFmtId="4" fontId="7" fillId="2" borderId="23" xfId="0" applyNumberFormat="1" applyFont="1" applyFill="1" applyBorder="1" applyAlignment="1" applyProtection="1">
      <alignment horizontal="right"/>
    </xf>
    <xf numFmtId="4" fontId="7" fillId="0" borderId="24" xfId="0" applyNumberFormat="1" applyFont="1" applyBorder="1" applyAlignment="1" applyProtection="1">
      <alignment horizontal="right"/>
    </xf>
    <xf numFmtId="0" fontId="7" fillId="0" borderId="0" xfId="0" applyFont="1"/>
    <xf numFmtId="0" fontId="7" fillId="0" borderId="0" xfId="0" applyFont="1" applyFill="1"/>
    <xf numFmtId="0" fontId="5" fillId="2" borderId="0" xfId="0" applyFont="1" applyFill="1"/>
    <xf numFmtId="0" fontId="5" fillId="2" borderId="0" xfId="0" applyFont="1" applyFill="1" applyBorder="1" applyAlignment="1" applyProtection="1"/>
    <xf numFmtId="0" fontId="5" fillId="2" borderId="36" xfId="0" applyFont="1" applyFill="1" applyBorder="1" applyAlignment="1" applyProtection="1">
      <alignment vertical="center" wrapText="1"/>
    </xf>
    <xf numFmtId="0" fontId="5" fillId="2" borderId="32" xfId="0" applyFont="1" applyFill="1" applyBorder="1" applyAlignment="1" applyProtection="1">
      <alignment vertical="center" wrapText="1"/>
    </xf>
    <xf numFmtId="0" fontId="5" fillId="2" borderId="18" xfId="0" applyFont="1" applyFill="1" applyBorder="1" applyAlignment="1" applyProtection="1">
      <alignment horizontal="center" vertical="center"/>
    </xf>
    <xf numFmtId="49" fontId="5" fillId="2" borderId="32" xfId="0" applyNumberFormat="1" applyFont="1" applyFill="1" applyBorder="1" applyAlignment="1" applyProtection="1">
      <alignment horizontal="center"/>
    </xf>
    <xf numFmtId="0" fontId="5" fillId="2" borderId="28" xfId="0" applyFont="1" applyFill="1" applyBorder="1" applyAlignment="1" applyProtection="1">
      <alignment horizontal="center"/>
    </xf>
    <xf numFmtId="49" fontId="5" fillId="2" borderId="23" xfId="0" applyNumberFormat="1" applyFont="1" applyFill="1" applyBorder="1" applyAlignment="1" applyProtection="1">
      <alignment horizontal="center"/>
    </xf>
    <xf numFmtId="49" fontId="5" fillId="0" borderId="24" xfId="0" applyNumberFormat="1" applyFont="1" applyBorder="1" applyAlignment="1" applyProtection="1">
      <alignment horizontal="center"/>
    </xf>
    <xf numFmtId="49" fontId="8" fillId="2" borderId="31" xfId="0" applyNumberFormat="1" applyFont="1" applyFill="1" applyBorder="1" applyAlignment="1" applyProtection="1">
      <alignment horizontal="left" wrapText="1"/>
    </xf>
    <xf numFmtId="49" fontId="8" fillId="2" borderId="37" xfId="0" applyNumberFormat="1" applyFont="1" applyFill="1" applyBorder="1" applyAlignment="1" applyProtection="1">
      <alignment horizontal="center" wrapText="1"/>
    </xf>
    <xf numFmtId="49" fontId="9" fillId="2" borderId="32" xfId="0" applyNumberFormat="1" applyFont="1" applyFill="1" applyBorder="1" applyAlignment="1" applyProtection="1">
      <alignment horizontal="center"/>
    </xf>
    <xf numFmtId="4" fontId="10" fillId="2" borderId="15" xfId="0" applyNumberFormat="1" applyFont="1" applyFill="1" applyBorder="1" applyAlignment="1" applyProtection="1">
      <alignment horizontal="right"/>
    </xf>
    <xf numFmtId="4" fontId="10" fillId="2" borderId="32" xfId="0" applyNumberFormat="1" applyFont="1" applyFill="1" applyBorder="1" applyAlignment="1" applyProtection="1">
      <alignment horizontal="right"/>
    </xf>
    <xf numFmtId="4" fontId="10" fillId="2" borderId="16" xfId="0" applyNumberFormat="1" applyFont="1" applyFill="1" applyBorder="1" applyAlignment="1" applyProtection="1">
      <alignment horizontal="right"/>
    </xf>
    <xf numFmtId="0" fontId="9" fillId="0" borderId="0" xfId="0" applyFont="1"/>
    <xf numFmtId="49" fontId="8" fillId="2" borderId="25" xfId="0" applyNumberFormat="1" applyFont="1" applyFill="1" applyBorder="1" applyAlignment="1" applyProtection="1">
      <alignment horizontal="center" wrapText="1"/>
    </xf>
    <xf numFmtId="4" fontId="10" fillId="2" borderId="24" xfId="0" applyNumberFormat="1" applyFont="1" applyFill="1" applyBorder="1" applyAlignment="1" applyProtection="1">
      <alignment horizontal="right"/>
    </xf>
    <xf numFmtId="4" fontId="10" fillId="2" borderId="23" xfId="0" applyNumberFormat="1" applyFont="1" applyFill="1" applyBorder="1" applyAlignment="1" applyProtection="1">
      <alignment horizontal="right"/>
    </xf>
    <xf numFmtId="4" fontId="10" fillId="2" borderId="38" xfId="0" applyNumberFormat="1" applyFont="1" applyFill="1" applyBorder="1" applyAlignment="1" applyProtection="1">
      <alignment horizontal="right"/>
    </xf>
    <xf numFmtId="49" fontId="8" fillId="2" borderId="24" xfId="0" applyNumberFormat="1" applyFont="1" applyFill="1" applyBorder="1" applyAlignment="1" applyProtection="1">
      <alignment horizontal="left" wrapText="1"/>
    </xf>
    <xf numFmtId="49" fontId="9" fillId="2" borderId="23" xfId="0" applyNumberFormat="1" applyFont="1" applyFill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Fill="1" applyBorder="1" applyAlignment="1" applyProtection="1">
      <alignment horizontal="center" vertical="center" wrapText="1"/>
    </xf>
    <xf numFmtId="49" fontId="2" fillId="0" borderId="12" xfId="0" applyNumberFormat="1" applyFont="1" applyFill="1" applyBorder="1" applyAlignment="1" applyProtection="1">
      <alignment horizontal="center" vertical="center" wrapText="1"/>
    </xf>
    <xf numFmtId="49" fontId="2" fillId="0" borderId="1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49" fontId="7" fillId="2" borderId="10" xfId="0" applyNumberFormat="1" applyFont="1" applyFill="1" applyBorder="1" applyAlignment="1" applyProtection="1">
      <alignment horizontal="center" vertical="center" wrapText="1"/>
    </xf>
    <xf numFmtId="49" fontId="7" fillId="2" borderId="13" xfId="0" applyNumberFormat="1" applyFont="1" applyFill="1" applyBorder="1" applyAlignment="1" applyProtection="1">
      <alignment horizontal="center" vertical="center" wrapText="1"/>
    </xf>
    <xf numFmtId="0" fontId="5" fillId="2" borderId="35" xfId="0" applyFont="1" applyFill="1" applyBorder="1" applyAlignment="1" applyProtection="1">
      <alignment horizontal="center" vertical="center" wrapText="1"/>
    </xf>
    <xf numFmtId="0" fontId="5" fillId="2" borderId="36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49" fontId="7" fillId="2" borderId="9" xfId="0" applyNumberFormat="1" applyFont="1" applyFill="1" applyBorder="1" applyAlignment="1" applyProtection="1">
      <alignment horizontal="center" vertical="center" wrapText="1"/>
    </xf>
    <xf numFmtId="49" fontId="7" fillId="2" borderId="12" xfId="0" applyNumberFormat="1" applyFont="1" applyFill="1" applyBorder="1" applyAlignment="1" applyProtection="1">
      <alignment horizontal="center" vertical="center" wrapText="1"/>
    </xf>
    <xf numFmtId="49" fontId="7" fillId="2" borderId="15" xfId="0" applyNumberFormat="1" applyFont="1" applyFill="1" applyBorder="1" applyAlignment="1" applyProtection="1">
      <alignment horizontal="center" vertical="center" wrapText="1"/>
    </xf>
    <xf numFmtId="49" fontId="7" fillId="2" borderId="9" xfId="0" applyNumberFormat="1" applyFont="1" applyFill="1" applyBorder="1" applyAlignment="1" applyProtection="1">
      <alignment horizontal="center" vertical="center"/>
    </xf>
    <xf numFmtId="49" fontId="7" fillId="2" borderId="12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tabSelected="1" view="pageBreakPreview" zoomScale="90" zoomScaleNormal="90" zoomScaleSheetLayoutView="90" workbookViewId="0">
      <selection activeCell="E25" sqref="E2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5" width="22.28515625" style="72" customWidth="1"/>
    <col min="6" max="6" width="18.7109375" customWidth="1"/>
  </cols>
  <sheetData>
    <row r="1" spans="1:6" ht="15" x14ac:dyDescent="0.25">
      <c r="A1" s="154"/>
      <c r="B1" s="154"/>
      <c r="C1" s="154"/>
      <c r="D1" s="154"/>
      <c r="E1" s="64"/>
      <c r="F1" s="1"/>
    </row>
    <row r="2" spans="1:6" ht="16.899999999999999" customHeight="1" x14ac:dyDescent="0.25">
      <c r="A2" s="154" t="s">
        <v>0</v>
      </c>
      <c r="B2" s="154"/>
      <c r="C2" s="154"/>
      <c r="D2" s="154"/>
      <c r="E2" s="65"/>
      <c r="F2" s="2" t="s">
        <v>1</v>
      </c>
    </row>
    <row r="3" spans="1:6" x14ac:dyDescent="0.2">
      <c r="A3" s="3"/>
      <c r="B3" s="3"/>
      <c r="C3" s="3"/>
      <c r="D3" s="3"/>
      <c r="E3" s="66" t="s">
        <v>2</v>
      </c>
      <c r="F3" s="4" t="s">
        <v>3</v>
      </c>
    </row>
    <row r="4" spans="1:6" x14ac:dyDescent="0.2">
      <c r="A4" s="155" t="s">
        <v>445</v>
      </c>
      <c r="B4" s="155"/>
      <c r="C4" s="155"/>
      <c r="D4" s="155"/>
      <c r="E4" s="65" t="s">
        <v>4</v>
      </c>
      <c r="F4" s="5">
        <v>43831</v>
      </c>
    </row>
    <row r="5" spans="1:6" x14ac:dyDescent="0.2">
      <c r="A5" s="6"/>
      <c r="B5" s="6"/>
      <c r="C5" s="6"/>
      <c r="D5" s="6"/>
      <c r="E5" s="65" t="s">
        <v>6</v>
      </c>
      <c r="F5" s="7" t="s">
        <v>17</v>
      </c>
    </row>
    <row r="6" spans="1:6" x14ac:dyDescent="0.2">
      <c r="A6" s="8" t="s">
        <v>7</v>
      </c>
      <c r="B6" s="156" t="s">
        <v>13</v>
      </c>
      <c r="C6" s="157"/>
      <c r="D6" s="157"/>
      <c r="E6" s="65" t="s">
        <v>8</v>
      </c>
      <c r="F6" s="7" t="s">
        <v>18</v>
      </c>
    </row>
    <row r="7" spans="1:6" x14ac:dyDescent="0.2">
      <c r="A7" s="8" t="s">
        <v>9</v>
      </c>
      <c r="B7" s="158" t="s">
        <v>14</v>
      </c>
      <c r="C7" s="158"/>
      <c r="D7" s="158"/>
      <c r="E7" s="65" t="s">
        <v>10</v>
      </c>
      <c r="F7" s="9" t="s">
        <v>19</v>
      </c>
    </row>
    <row r="8" spans="1:6" x14ac:dyDescent="0.2">
      <c r="A8" s="8" t="s">
        <v>15</v>
      </c>
      <c r="B8" s="8"/>
      <c r="C8" s="8"/>
      <c r="D8" s="10"/>
      <c r="E8" s="65"/>
      <c r="F8" s="11"/>
    </row>
    <row r="9" spans="1:6" x14ac:dyDescent="0.2">
      <c r="A9" s="8" t="s">
        <v>16</v>
      </c>
      <c r="B9" s="8"/>
      <c r="C9" s="12"/>
      <c r="D9" s="10"/>
      <c r="E9" s="65" t="s">
        <v>11</v>
      </c>
      <c r="F9" s="13" t="s">
        <v>12</v>
      </c>
    </row>
    <row r="10" spans="1:6" ht="20.25" customHeight="1" x14ac:dyDescent="0.25">
      <c r="A10" s="154" t="s">
        <v>20</v>
      </c>
      <c r="B10" s="154"/>
      <c r="C10" s="154"/>
      <c r="D10" s="154"/>
      <c r="E10" s="67"/>
      <c r="F10" s="14"/>
    </row>
    <row r="11" spans="1:6" ht="4.1500000000000004" customHeight="1" x14ac:dyDescent="0.2">
      <c r="A11" s="145" t="s">
        <v>21</v>
      </c>
      <c r="B11" s="139" t="s">
        <v>22</v>
      </c>
      <c r="C11" s="139" t="s">
        <v>23</v>
      </c>
      <c r="D11" s="142" t="s">
        <v>24</v>
      </c>
      <c r="E11" s="151" t="s">
        <v>25</v>
      </c>
      <c r="F11" s="148" t="s">
        <v>26</v>
      </c>
    </row>
    <row r="12" spans="1:6" ht="3.6" customHeight="1" x14ac:dyDescent="0.2">
      <c r="A12" s="146"/>
      <c r="B12" s="140"/>
      <c r="C12" s="140"/>
      <c r="D12" s="143"/>
      <c r="E12" s="152"/>
      <c r="F12" s="149"/>
    </row>
    <row r="13" spans="1:6" ht="3" customHeight="1" x14ac:dyDescent="0.2">
      <c r="A13" s="146"/>
      <c r="B13" s="140"/>
      <c r="C13" s="140"/>
      <c r="D13" s="143"/>
      <c r="E13" s="152"/>
      <c r="F13" s="149"/>
    </row>
    <row r="14" spans="1:6" ht="3" customHeight="1" x14ac:dyDescent="0.2">
      <c r="A14" s="146"/>
      <c r="B14" s="140"/>
      <c r="C14" s="140"/>
      <c r="D14" s="143"/>
      <c r="E14" s="152"/>
      <c r="F14" s="149"/>
    </row>
    <row r="15" spans="1:6" ht="3" customHeight="1" x14ac:dyDescent="0.2">
      <c r="A15" s="146"/>
      <c r="B15" s="140"/>
      <c r="C15" s="140"/>
      <c r="D15" s="143"/>
      <c r="E15" s="152"/>
      <c r="F15" s="149"/>
    </row>
    <row r="16" spans="1:6" ht="3" customHeight="1" x14ac:dyDescent="0.2">
      <c r="A16" s="146"/>
      <c r="B16" s="140"/>
      <c r="C16" s="140"/>
      <c r="D16" s="143"/>
      <c r="E16" s="152"/>
      <c r="F16" s="149"/>
    </row>
    <row r="17" spans="1:6" ht="23.45" customHeight="1" x14ac:dyDescent="0.2">
      <c r="A17" s="147"/>
      <c r="B17" s="141"/>
      <c r="C17" s="141"/>
      <c r="D17" s="144"/>
      <c r="E17" s="153"/>
      <c r="F17" s="150"/>
    </row>
    <row r="18" spans="1:6" ht="12.6" customHeight="1" x14ac:dyDescent="0.2">
      <c r="A18" s="15">
        <v>1</v>
      </c>
      <c r="B18" s="16">
        <v>2</v>
      </c>
      <c r="C18" s="17">
        <v>3</v>
      </c>
      <c r="D18" s="18" t="s">
        <v>27</v>
      </c>
      <c r="E18" s="68" t="s">
        <v>28</v>
      </c>
      <c r="F18" s="19" t="s">
        <v>29</v>
      </c>
    </row>
    <row r="19" spans="1:6" x14ac:dyDescent="0.2">
      <c r="A19" s="20" t="s">
        <v>30</v>
      </c>
      <c r="B19" s="21" t="s">
        <v>31</v>
      </c>
      <c r="C19" s="22" t="s">
        <v>32</v>
      </c>
      <c r="D19" s="23">
        <f>D21+D68</f>
        <v>14087600</v>
      </c>
      <c r="E19" s="69">
        <f>E21+E68</f>
        <v>14160751.41</v>
      </c>
      <c r="F19" s="23" t="str">
        <f>IF(OR(D19="-",IF(E19="-",0,E19)&gt;=IF(D19="-",0,D19)),"-",IF(D19="-",0,D19)-IF(E19="-",0,E19))</f>
        <v>-</v>
      </c>
    </row>
    <row r="20" spans="1:6" x14ac:dyDescent="0.2">
      <c r="A20" s="24" t="s">
        <v>33</v>
      </c>
      <c r="B20" s="25"/>
      <c r="C20" s="26"/>
      <c r="D20" s="27"/>
      <c r="E20" s="70"/>
      <c r="F20" s="28"/>
    </row>
    <row r="21" spans="1:6" x14ac:dyDescent="0.2">
      <c r="A21" s="29" t="s">
        <v>34</v>
      </c>
      <c r="B21" s="30" t="s">
        <v>31</v>
      </c>
      <c r="C21" s="31" t="s">
        <v>35</v>
      </c>
      <c r="D21" s="32">
        <v>1537600</v>
      </c>
      <c r="E21" s="63">
        <f>E22+E39+E49+E53+E61+E66+E38</f>
        <v>1629767.72</v>
      </c>
      <c r="F21" s="33" t="str">
        <f t="shared" ref="F21:F52" si="0">IF(OR(D21="-",IF(E21="-",0,E21)&gt;=IF(D21="-",0,D21)),"-",IF(D21="-",0,D21)-IF(E21="-",0,E21))</f>
        <v>-</v>
      </c>
    </row>
    <row r="22" spans="1:6" x14ac:dyDescent="0.2">
      <c r="A22" s="29" t="s">
        <v>36</v>
      </c>
      <c r="B22" s="30" t="s">
        <v>31</v>
      </c>
      <c r="C22" s="31" t="s">
        <v>37</v>
      </c>
      <c r="D22" s="32">
        <v>273100</v>
      </c>
      <c r="E22" s="63">
        <f>E23</f>
        <v>337978.80000000005</v>
      </c>
      <c r="F22" s="33" t="str">
        <f t="shared" si="0"/>
        <v>-</v>
      </c>
    </row>
    <row r="23" spans="1:6" x14ac:dyDescent="0.2">
      <c r="A23" s="29" t="s">
        <v>38</v>
      </c>
      <c r="B23" s="30" t="s">
        <v>31</v>
      </c>
      <c r="C23" s="31" t="s">
        <v>39</v>
      </c>
      <c r="D23" s="32">
        <v>273100</v>
      </c>
      <c r="E23" s="63">
        <f>E24+E28+E30</f>
        <v>337978.80000000005</v>
      </c>
      <c r="F23" s="33" t="str">
        <f t="shared" si="0"/>
        <v>-</v>
      </c>
    </row>
    <row r="24" spans="1:6" ht="67.5" x14ac:dyDescent="0.2">
      <c r="A24" s="29" t="s">
        <v>40</v>
      </c>
      <c r="B24" s="30" t="s">
        <v>31</v>
      </c>
      <c r="C24" s="31" t="s">
        <v>41</v>
      </c>
      <c r="D24" s="32">
        <v>273100</v>
      </c>
      <c r="E24" s="63">
        <f>E25+E26+E27</f>
        <v>334506.48000000004</v>
      </c>
      <c r="F24" s="33" t="str">
        <f t="shared" si="0"/>
        <v>-</v>
      </c>
    </row>
    <row r="25" spans="1:6" ht="101.25" x14ac:dyDescent="0.2">
      <c r="A25" s="34" t="s">
        <v>42</v>
      </c>
      <c r="B25" s="30" t="s">
        <v>31</v>
      </c>
      <c r="C25" s="31" t="s">
        <v>43</v>
      </c>
      <c r="D25" s="32" t="s">
        <v>44</v>
      </c>
      <c r="E25" s="63">
        <v>334232.71000000002</v>
      </c>
      <c r="F25" s="33" t="str">
        <f t="shared" si="0"/>
        <v>-</v>
      </c>
    </row>
    <row r="26" spans="1:6" ht="78.75" x14ac:dyDescent="0.2">
      <c r="A26" s="34" t="s">
        <v>45</v>
      </c>
      <c r="B26" s="30" t="s">
        <v>31</v>
      </c>
      <c r="C26" s="31" t="s">
        <v>46</v>
      </c>
      <c r="D26" s="32" t="s">
        <v>44</v>
      </c>
      <c r="E26" s="63">
        <v>32.270000000000003</v>
      </c>
      <c r="F26" s="33" t="str">
        <f t="shared" si="0"/>
        <v>-</v>
      </c>
    </row>
    <row r="27" spans="1:6" ht="90" x14ac:dyDescent="0.2">
      <c r="A27" s="34" t="s">
        <v>47</v>
      </c>
      <c r="B27" s="30" t="s">
        <v>31</v>
      </c>
      <c r="C27" s="31" t="s">
        <v>48</v>
      </c>
      <c r="D27" s="32" t="s">
        <v>44</v>
      </c>
      <c r="E27" s="63">
        <v>241.5</v>
      </c>
      <c r="F27" s="33" t="str">
        <f t="shared" si="0"/>
        <v>-</v>
      </c>
    </row>
    <row r="28" spans="1:6" ht="101.25" x14ac:dyDescent="0.2">
      <c r="A28" s="34" t="s">
        <v>49</v>
      </c>
      <c r="B28" s="30" t="s">
        <v>31</v>
      </c>
      <c r="C28" s="31" t="s">
        <v>50</v>
      </c>
      <c r="D28" s="32" t="s">
        <v>44</v>
      </c>
      <c r="E28" s="63">
        <f>E29</f>
        <v>30</v>
      </c>
      <c r="F28" s="33" t="str">
        <f t="shared" si="0"/>
        <v>-</v>
      </c>
    </row>
    <row r="29" spans="1:6" ht="123.75" x14ac:dyDescent="0.2">
      <c r="A29" s="34" t="s">
        <v>51</v>
      </c>
      <c r="B29" s="30" t="s">
        <v>31</v>
      </c>
      <c r="C29" s="31" t="s">
        <v>52</v>
      </c>
      <c r="D29" s="32" t="s">
        <v>44</v>
      </c>
      <c r="E29" s="63">
        <v>30</v>
      </c>
      <c r="F29" s="33" t="str">
        <f t="shared" si="0"/>
        <v>-</v>
      </c>
    </row>
    <row r="30" spans="1:6" ht="33.75" x14ac:dyDescent="0.2">
      <c r="A30" s="29" t="s">
        <v>53</v>
      </c>
      <c r="B30" s="30" t="s">
        <v>31</v>
      </c>
      <c r="C30" s="31" t="s">
        <v>54</v>
      </c>
      <c r="D30" s="32" t="s">
        <v>44</v>
      </c>
      <c r="E30" s="63">
        <f>E31+E32+E33</f>
        <v>3442.3199999999997</v>
      </c>
      <c r="F30" s="33" t="str">
        <f t="shared" si="0"/>
        <v>-</v>
      </c>
    </row>
    <row r="31" spans="1:6" ht="67.5" x14ac:dyDescent="0.2">
      <c r="A31" s="29" t="s">
        <v>55</v>
      </c>
      <c r="B31" s="30" t="s">
        <v>31</v>
      </c>
      <c r="C31" s="31" t="s">
        <v>56</v>
      </c>
      <c r="D31" s="32" t="s">
        <v>44</v>
      </c>
      <c r="E31" s="63">
        <v>3303.18</v>
      </c>
      <c r="F31" s="33" t="str">
        <f t="shared" si="0"/>
        <v>-</v>
      </c>
    </row>
    <row r="32" spans="1:6" ht="45" x14ac:dyDescent="0.2">
      <c r="A32" s="29" t="s">
        <v>57</v>
      </c>
      <c r="B32" s="30" t="s">
        <v>31</v>
      </c>
      <c r="C32" s="31" t="s">
        <v>58</v>
      </c>
      <c r="D32" s="32" t="s">
        <v>44</v>
      </c>
      <c r="E32" s="63">
        <v>49.14</v>
      </c>
      <c r="F32" s="33" t="str">
        <f t="shared" si="0"/>
        <v>-</v>
      </c>
    </row>
    <row r="33" spans="1:6" ht="67.5" x14ac:dyDescent="0.2">
      <c r="A33" s="29" t="s">
        <v>59</v>
      </c>
      <c r="B33" s="30" t="s">
        <v>31</v>
      </c>
      <c r="C33" s="31" t="s">
        <v>60</v>
      </c>
      <c r="D33" s="32" t="s">
        <v>44</v>
      </c>
      <c r="E33" s="63">
        <v>90</v>
      </c>
      <c r="F33" s="33" t="str">
        <f t="shared" si="0"/>
        <v>-</v>
      </c>
    </row>
    <row r="34" spans="1:6" x14ac:dyDescent="0.2">
      <c r="A34" s="29" t="s">
        <v>61</v>
      </c>
      <c r="B34" s="30" t="s">
        <v>31</v>
      </c>
      <c r="C34" s="31" t="s">
        <v>62</v>
      </c>
      <c r="D34" s="32" t="s">
        <v>44</v>
      </c>
      <c r="E34" s="63">
        <v>0</v>
      </c>
      <c r="F34" s="33" t="str">
        <f t="shared" si="0"/>
        <v>-</v>
      </c>
    </row>
    <row r="35" spans="1:6" x14ac:dyDescent="0.2">
      <c r="A35" s="29" t="s">
        <v>63</v>
      </c>
      <c r="B35" s="30" t="s">
        <v>31</v>
      </c>
      <c r="C35" s="31" t="s">
        <v>64</v>
      </c>
      <c r="D35" s="32" t="s">
        <v>44</v>
      </c>
      <c r="E35" s="63">
        <v>0</v>
      </c>
      <c r="F35" s="33" t="str">
        <f t="shared" si="0"/>
        <v>-</v>
      </c>
    </row>
    <row r="36" spans="1:6" x14ac:dyDescent="0.2">
      <c r="A36" s="29" t="s">
        <v>63</v>
      </c>
      <c r="B36" s="30" t="s">
        <v>31</v>
      </c>
      <c r="C36" s="31" t="s">
        <v>65</v>
      </c>
      <c r="D36" s="32" t="s">
        <v>44</v>
      </c>
      <c r="E36" s="63">
        <v>0</v>
      </c>
      <c r="F36" s="33" t="str">
        <f t="shared" si="0"/>
        <v>-</v>
      </c>
    </row>
    <row r="37" spans="1:6" ht="45" x14ac:dyDescent="0.2">
      <c r="A37" s="29" t="s">
        <v>66</v>
      </c>
      <c r="B37" s="30" t="s">
        <v>31</v>
      </c>
      <c r="C37" s="31" t="s">
        <v>67</v>
      </c>
      <c r="D37" s="32" t="s">
        <v>44</v>
      </c>
      <c r="E37" s="63">
        <v>0</v>
      </c>
      <c r="F37" s="33" t="str">
        <f t="shared" si="0"/>
        <v>-</v>
      </c>
    </row>
    <row r="38" spans="1:6" ht="22.5" x14ac:dyDescent="0.2">
      <c r="A38" s="29" t="s">
        <v>68</v>
      </c>
      <c r="B38" s="30" t="s">
        <v>31</v>
      </c>
      <c r="C38" s="31" t="s">
        <v>69</v>
      </c>
      <c r="D38" s="32" t="s">
        <v>44</v>
      </c>
      <c r="E38" s="63">
        <v>0.05</v>
      </c>
      <c r="F38" s="33" t="str">
        <f t="shared" si="0"/>
        <v>-</v>
      </c>
    </row>
    <row r="39" spans="1:6" x14ac:dyDescent="0.2">
      <c r="A39" s="29" t="s">
        <v>70</v>
      </c>
      <c r="B39" s="30" t="s">
        <v>31</v>
      </c>
      <c r="C39" s="31" t="s">
        <v>71</v>
      </c>
      <c r="D39" s="32">
        <v>1145600</v>
      </c>
      <c r="E39" s="63">
        <f>E40+E44</f>
        <v>1098396.02</v>
      </c>
      <c r="F39" s="33">
        <f t="shared" si="0"/>
        <v>47203.979999999981</v>
      </c>
    </row>
    <row r="40" spans="1:6" x14ac:dyDescent="0.2">
      <c r="A40" s="29" t="s">
        <v>72</v>
      </c>
      <c r="B40" s="30" t="s">
        <v>31</v>
      </c>
      <c r="C40" s="31" t="s">
        <v>73</v>
      </c>
      <c r="D40" s="32">
        <v>177700</v>
      </c>
      <c r="E40" s="63">
        <f>E41</f>
        <v>185735.72</v>
      </c>
      <c r="F40" s="33" t="str">
        <f t="shared" si="0"/>
        <v>-</v>
      </c>
    </row>
    <row r="41" spans="1:6" ht="33.75" x14ac:dyDescent="0.2">
      <c r="A41" s="29" t="s">
        <v>74</v>
      </c>
      <c r="B41" s="30" t="s">
        <v>31</v>
      </c>
      <c r="C41" s="31" t="s">
        <v>75</v>
      </c>
      <c r="D41" s="32">
        <v>177700</v>
      </c>
      <c r="E41" s="63">
        <f>E42+E43</f>
        <v>185735.72</v>
      </c>
      <c r="F41" s="33" t="str">
        <f t="shared" si="0"/>
        <v>-</v>
      </c>
    </row>
    <row r="42" spans="1:6" ht="67.5" x14ac:dyDescent="0.2">
      <c r="A42" s="29" t="s">
        <v>76</v>
      </c>
      <c r="B42" s="30" t="s">
        <v>31</v>
      </c>
      <c r="C42" s="31" t="s">
        <v>77</v>
      </c>
      <c r="D42" s="32" t="s">
        <v>44</v>
      </c>
      <c r="E42" s="63">
        <v>181239.24</v>
      </c>
      <c r="F42" s="33" t="str">
        <f t="shared" si="0"/>
        <v>-</v>
      </c>
    </row>
    <row r="43" spans="1:6" ht="45" x14ac:dyDescent="0.2">
      <c r="A43" s="29" t="s">
        <v>78</v>
      </c>
      <c r="B43" s="30" t="s">
        <v>31</v>
      </c>
      <c r="C43" s="31" t="s">
        <v>79</v>
      </c>
      <c r="D43" s="32" t="s">
        <v>44</v>
      </c>
      <c r="E43" s="63">
        <v>4496.4799999999996</v>
      </c>
      <c r="F43" s="33" t="str">
        <f t="shared" si="0"/>
        <v>-</v>
      </c>
    </row>
    <row r="44" spans="1:6" x14ac:dyDescent="0.2">
      <c r="A44" s="29" t="s">
        <v>80</v>
      </c>
      <c r="B44" s="30" t="s">
        <v>31</v>
      </c>
      <c r="C44" s="31" t="s">
        <v>81</v>
      </c>
      <c r="D44" s="32">
        <v>967900</v>
      </c>
      <c r="E44" s="63">
        <f>E45+E47</f>
        <v>912660.3</v>
      </c>
      <c r="F44" s="33">
        <f t="shared" si="0"/>
        <v>55239.699999999953</v>
      </c>
    </row>
    <row r="45" spans="1:6" x14ac:dyDescent="0.2">
      <c r="A45" s="29" t="s">
        <v>82</v>
      </c>
      <c r="B45" s="30" t="s">
        <v>31</v>
      </c>
      <c r="C45" s="31" t="s">
        <v>83</v>
      </c>
      <c r="D45" s="32">
        <v>408400</v>
      </c>
      <c r="E45" s="63">
        <f>E46</f>
        <v>471236.68</v>
      </c>
      <c r="F45" s="33" t="str">
        <f t="shared" si="0"/>
        <v>-</v>
      </c>
    </row>
    <row r="46" spans="1:6" ht="33.75" x14ac:dyDescent="0.2">
      <c r="A46" s="29" t="s">
        <v>84</v>
      </c>
      <c r="B46" s="30" t="s">
        <v>31</v>
      </c>
      <c r="C46" s="31" t="s">
        <v>85</v>
      </c>
      <c r="D46" s="32">
        <v>408400</v>
      </c>
      <c r="E46" s="63">
        <v>471236.68</v>
      </c>
      <c r="F46" s="33" t="str">
        <f t="shared" si="0"/>
        <v>-</v>
      </c>
    </row>
    <row r="47" spans="1:6" x14ac:dyDescent="0.2">
      <c r="A47" s="29" t="s">
        <v>86</v>
      </c>
      <c r="B47" s="30" t="s">
        <v>31</v>
      </c>
      <c r="C47" s="31" t="s">
        <v>87</v>
      </c>
      <c r="D47" s="32">
        <v>559500</v>
      </c>
      <c r="E47" s="63">
        <f>E48</f>
        <v>441423.62</v>
      </c>
      <c r="F47" s="33">
        <f t="shared" si="0"/>
        <v>118076.38</v>
      </c>
    </row>
    <row r="48" spans="1:6" ht="33.75" x14ac:dyDescent="0.2">
      <c r="A48" s="29" t="s">
        <v>88</v>
      </c>
      <c r="B48" s="30" t="s">
        <v>31</v>
      </c>
      <c r="C48" s="31" t="s">
        <v>89</v>
      </c>
      <c r="D48" s="32">
        <v>559500</v>
      </c>
      <c r="E48" s="63">
        <v>441423.62</v>
      </c>
      <c r="F48" s="33">
        <f t="shared" si="0"/>
        <v>118076.38</v>
      </c>
    </row>
    <row r="49" spans="1:6" x14ac:dyDescent="0.2">
      <c r="A49" s="29" t="s">
        <v>90</v>
      </c>
      <c r="B49" s="30" t="s">
        <v>31</v>
      </c>
      <c r="C49" s="31" t="s">
        <v>91</v>
      </c>
      <c r="D49" s="32">
        <v>15400</v>
      </c>
      <c r="E49" s="63">
        <f>E52</f>
        <v>5600</v>
      </c>
      <c r="F49" s="33">
        <f t="shared" si="0"/>
        <v>9800</v>
      </c>
    </row>
    <row r="50" spans="1:6" ht="45" x14ac:dyDescent="0.2">
      <c r="A50" s="29" t="s">
        <v>92</v>
      </c>
      <c r="B50" s="30" t="s">
        <v>31</v>
      </c>
      <c r="C50" s="31" t="s">
        <v>93</v>
      </c>
      <c r="D50" s="32">
        <v>15400</v>
      </c>
      <c r="E50" s="63">
        <f>E51</f>
        <v>5600</v>
      </c>
      <c r="F50" s="33">
        <f t="shared" si="0"/>
        <v>9800</v>
      </c>
    </row>
    <row r="51" spans="1:6" ht="67.5" x14ac:dyDescent="0.2">
      <c r="A51" s="29" t="s">
        <v>94</v>
      </c>
      <c r="B51" s="30" t="s">
        <v>31</v>
      </c>
      <c r="C51" s="31" t="s">
        <v>95</v>
      </c>
      <c r="D51" s="32">
        <v>15400</v>
      </c>
      <c r="E51" s="63">
        <f>E52</f>
        <v>5600</v>
      </c>
      <c r="F51" s="33">
        <f t="shared" si="0"/>
        <v>9800</v>
      </c>
    </row>
    <row r="52" spans="1:6" ht="67.5" x14ac:dyDescent="0.2">
      <c r="A52" s="29" t="s">
        <v>94</v>
      </c>
      <c r="B52" s="30" t="s">
        <v>31</v>
      </c>
      <c r="C52" s="31" t="s">
        <v>96</v>
      </c>
      <c r="D52" s="32">
        <v>15400</v>
      </c>
      <c r="E52" s="63">
        <v>5600</v>
      </c>
      <c r="F52" s="33">
        <f t="shared" si="0"/>
        <v>9800</v>
      </c>
    </row>
    <row r="53" spans="1:6" ht="33.75" x14ac:dyDescent="0.2">
      <c r="A53" s="29" t="s">
        <v>97</v>
      </c>
      <c r="B53" s="30" t="s">
        <v>31</v>
      </c>
      <c r="C53" s="31" t="s">
        <v>98</v>
      </c>
      <c r="D53" s="32">
        <v>92200</v>
      </c>
      <c r="E53" s="63">
        <f>E54</f>
        <v>92104.92</v>
      </c>
      <c r="F53" s="33">
        <f t="shared" ref="F53:F81" si="1">IF(OR(D53="-",IF(E53="-",0,E53)&gt;=IF(D53="-",0,D53)),"-",IF(D53="-",0,D53)-IF(E53="-",0,E53))</f>
        <v>95.080000000001746</v>
      </c>
    </row>
    <row r="54" spans="1:6" ht="78.75" x14ac:dyDescent="0.2">
      <c r="A54" s="34" t="s">
        <v>99</v>
      </c>
      <c r="B54" s="30" t="s">
        <v>31</v>
      </c>
      <c r="C54" s="31" t="s">
        <v>100</v>
      </c>
      <c r="D54" s="32">
        <v>92200</v>
      </c>
      <c r="E54" s="63">
        <f>E55</f>
        <v>92104.92</v>
      </c>
      <c r="F54" s="33">
        <f t="shared" si="1"/>
        <v>95.080000000001746</v>
      </c>
    </row>
    <row r="55" spans="1:6" ht="33.75" x14ac:dyDescent="0.2">
      <c r="A55" s="29" t="s">
        <v>101</v>
      </c>
      <c r="B55" s="30" t="s">
        <v>31</v>
      </c>
      <c r="C55" s="31" t="s">
        <v>102</v>
      </c>
      <c r="D55" s="32">
        <v>92200</v>
      </c>
      <c r="E55" s="63">
        <f>E56</f>
        <v>92104.92</v>
      </c>
      <c r="F55" s="33">
        <f t="shared" si="1"/>
        <v>95.080000000001746</v>
      </c>
    </row>
    <row r="56" spans="1:6" ht="33.75" x14ac:dyDescent="0.2">
      <c r="A56" s="29" t="s">
        <v>103</v>
      </c>
      <c r="B56" s="30" t="s">
        <v>31</v>
      </c>
      <c r="C56" s="31" t="s">
        <v>104</v>
      </c>
      <c r="D56" s="32">
        <v>92200</v>
      </c>
      <c r="E56" s="63">
        <v>92104.92</v>
      </c>
      <c r="F56" s="33">
        <f t="shared" si="1"/>
        <v>95.080000000001746</v>
      </c>
    </row>
    <row r="57" spans="1:6" ht="22.5" x14ac:dyDescent="0.2">
      <c r="A57" s="29" t="s">
        <v>105</v>
      </c>
      <c r="B57" s="30" t="s">
        <v>31</v>
      </c>
      <c r="C57" s="31" t="s">
        <v>106</v>
      </c>
      <c r="D57" s="32" t="s">
        <v>44</v>
      </c>
      <c r="E57" s="63">
        <v>0</v>
      </c>
      <c r="F57" s="33" t="str">
        <f t="shared" si="1"/>
        <v>-</v>
      </c>
    </row>
    <row r="58" spans="1:6" ht="22.5" x14ac:dyDescent="0.2">
      <c r="A58" s="29" t="s">
        <v>107</v>
      </c>
      <c r="B58" s="30" t="s">
        <v>31</v>
      </c>
      <c r="C58" s="31" t="s">
        <v>108</v>
      </c>
      <c r="D58" s="32" t="s">
        <v>44</v>
      </c>
      <c r="E58" s="63">
        <v>0</v>
      </c>
      <c r="F58" s="33" t="str">
        <f t="shared" si="1"/>
        <v>-</v>
      </c>
    </row>
    <row r="59" spans="1:6" ht="45" x14ac:dyDescent="0.2">
      <c r="A59" s="29" t="s">
        <v>109</v>
      </c>
      <c r="B59" s="30" t="s">
        <v>31</v>
      </c>
      <c r="C59" s="31" t="s">
        <v>110</v>
      </c>
      <c r="D59" s="32" t="s">
        <v>44</v>
      </c>
      <c r="E59" s="63">
        <v>0</v>
      </c>
      <c r="F59" s="33" t="str">
        <f t="shared" si="1"/>
        <v>-</v>
      </c>
    </row>
    <row r="60" spans="1:6" ht="45" x14ac:dyDescent="0.2">
      <c r="A60" s="29" t="s">
        <v>111</v>
      </c>
      <c r="B60" s="30" t="s">
        <v>31</v>
      </c>
      <c r="C60" s="31" t="s">
        <v>112</v>
      </c>
      <c r="D60" s="32" t="s">
        <v>44</v>
      </c>
      <c r="E60" s="63">
        <v>0</v>
      </c>
      <c r="F60" s="33" t="str">
        <f t="shared" si="1"/>
        <v>-</v>
      </c>
    </row>
    <row r="61" spans="1:6" x14ac:dyDescent="0.2">
      <c r="A61" s="29" t="s">
        <v>113</v>
      </c>
      <c r="B61" s="30" t="s">
        <v>31</v>
      </c>
      <c r="C61" s="31" t="s">
        <v>114</v>
      </c>
      <c r="D61" s="32">
        <v>11300</v>
      </c>
      <c r="E61" s="63">
        <f>E64+E67</f>
        <v>95687.93</v>
      </c>
      <c r="F61" s="33" t="str">
        <f t="shared" si="1"/>
        <v>-</v>
      </c>
    </row>
    <row r="62" spans="1:6" ht="33.75" x14ac:dyDescent="0.2">
      <c r="A62" s="29" t="s">
        <v>115</v>
      </c>
      <c r="B62" s="30" t="s">
        <v>31</v>
      </c>
      <c r="C62" s="31" t="s">
        <v>116</v>
      </c>
      <c r="D62" s="32">
        <v>11300</v>
      </c>
      <c r="E62" s="63">
        <v>11300</v>
      </c>
      <c r="F62" s="33" t="str">
        <f t="shared" si="1"/>
        <v>-</v>
      </c>
    </row>
    <row r="63" spans="1:6" ht="45" x14ac:dyDescent="0.2">
      <c r="A63" s="29" t="s">
        <v>117</v>
      </c>
      <c r="B63" s="30" t="s">
        <v>31</v>
      </c>
      <c r="C63" s="31" t="s">
        <v>118</v>
      </c>
      <c r="D63" s="32">
        <v>11300</v>
      </c>
      <c r="E63" s="63">
        <v>11300</v>
      </c>
      <c r="F63" s="33" t="str">
        <f t="shared" si="1"/>
        <v>-</v>
      </c>
    </row>
    <row r="64" spans="1:6" ht="45" x14ac:dyDescent="0.2">
      <c r="A64" s="29" t="s">
        <v>117</v>
      </c>
      <c r="B64" s="30" t="s">
        <v>31</v>
      </c>
      <c r="C64" s="31" t="s">
        <v>119</v>
      </c>
      <c r="D64" s="32">
        <v>11300</v>
      </c>
      <c r="E64" s="63">
        <v>11300</v>
      </c>
      <c r="F64" s="33" t="str">
        <f t="shared" si="1"/>
        <v>-</v>
      </c>
    </row>
    <row r="65" spans="1:6" ht="45" x14ac:dyDescent="0.2">
      <c r="A65" s="29" t="s">
        <v>117</v>
      </c>
      <c r="B65" s="30" t="s">
        <v>31</v>
      </c>
      <c r="C65" s="31" t="s">
        <v>120</v>
      </c>
      <c r="D65" s="32" t="s">
        <v>44</v>
      </c>
      <c r="E65" s="63">
        <v>11300</v>
      </c>
      <c r="F65" s="33" t="str">
        <f t="shared" si="1"/>
        <v>-</v>
      </c>
    </row>
    <row r="66" spans="1:6" x14ac:dyDescent="0.2">
      <c r="A66" s="29" t="s">
        <v>428</v>
      </c>
      <c r="B66" s="30" t="s">
        <v>31</v>
      </c>
      <c r="C66" s="31" t="s">
        <v>430</v>
      </c>
      <c r="D66" s="32" t="s">
        <v>44</v>
      </c>
      <c r="E66" s="63">
        <v>0</v>
      </c>
      <c r="F66" s="33" t="str">
        <f t="shared" si="1"/>
        <v>-</v>
      </c>
    </row>
    <row r="67" spans="1:6" x14ac:dyDescent="0.2">
      <c r="A67" s="29" t="s">
        <v>429</v>
      </c>
      <c r="B67" s="30" t="s">
        <v>31</v>
      </c>
      <c r="C67" s="31" t="s">
        <v>431</v>
      </c>
      <c r="D67" s="32" t="s">
        <v>44</v>
      </c>
      <c r="E67" s="63">
        <v>84387.93</v>
      </c>
      <c r="F67" s="33" t="str">
        <f t="shared" si="1"/>
        <v>-</v>
      </c>
    </row>
    <row r="68" spans="1:6" x14ac:dyDescent="0.2">
      <c r="A68" s="29" t="s">
        <v>121</v>
      </c>
      <c r="B68" s="30" t="s">
        <v>31</v>
      </c>
      <c r="C68" s="31" t="s">
        <v>122</v>
      </c>
      <c r="D68" s="32">
        <f>D69</f>
        <v>12550000</v>
      </c>
      <c r="E68" s="63">
        <f>E69</f>
        <v>12530983.689999999</v>
      </c>
      <c r="F68" s="33">
        <f t="shared" si="1"/>
        <v>19016.310000000522</v>
      </c>
    </row>
    <row r="69" spans="1:6" ht="33.75" x14ac:dyDescent="0.2">
      <c r="A69" s="29" t="s">
        <v>123</v>
      </c>
      <c r="B69" s="30" t="s">
        <v>31</v>
      </c>
      <c r="C69" s="31" t="s">
        <v>124</v>
      </c>
      <c r="D69" s="32">
        <f>D72+D73+D78</f>
        <v>12550000</v>
      </c>
      <c r="E69" s="63">
        <f>E78+E73+E70</f>
        <v>12530983.689999999</v>
      </c>
      <c r="F69" s="33">
        <f t="shared" si="1"/>
        <v>19016.310000000522</v>
      </c>
    </row>
    <row r="70" spans="1:6" ht="22.5" x14ac:dyDescent="0.2">
      <c r="A70" s="29" t="s">
        <v>125</v>
      </c>
      <c r="B70" s="30" t="s">
        <v>31</v>
      </c>
      <c r="C70" s="31" t="s">
        <v>126</v>
      </c>
      <c r="D70" s="32">
        <v>8520000</v>
      </c>
      <c r="E70" s="63">
        <f>E71</f>
        <v>8520000</v>
      </c>
      <c r="F70" s="33" t="str">
        <f t="shared" si="1"/>
        <v>-</v>
      </c>
    </row>
    <row r="71" spans="1:6" x14ac:dyDescent="0.2">
      <c r="A71" s="29" t="s">
        <v>127</v>
      </c>
      <c r="B71" s="30" t="s">
        <v>31</v>
      </c>
      <c r="C71" s="31" t="s">
        <v>128</v>
      </c>
      <c r="D71" s="32">
        <v>8520000</v>
      </c>
      <c r="E71" s="63">
        <f>E72</f>
        <v>8520000</v>
      </c>
      <c r="F71" s="33" t="str">
        <f t="shared" si="1"/>
        <v>-</v>
      </c>
    </row>
    <row r="72" spans="1:6" ht="22.5" x14ac:dyDescent="0.2">
      <c r="A72" s="29" t="s">
        <v>129</v>
      </c>
      <c r="B72" s="30" t="s">
        <v>31</v>
      </c>
      <c r="C72" s="31" t="s">
        <v>130</v>
      </c>
      <c r="D72" s="32">
        <v>8520000</v>
      </c>
      <c r="E72" s="63">
        <v>8520000</v>
      </c>
      <c r="F72" s="33" t="str">
        <f t="shared" si="1"/>
        <v>-</v>
      </c>
    </row>
    <row r="73" spans="1:6" ht="22.5" x14ac:dyDescent="0.2">
      <c r="A73" s="29" t="s">
        <v>131</v>
      </c>
      <c r="B73" s="30" t="s">
        <v>31</v>
      </c>
      <c r="C73" s="31" t="s">
        <v>132</v>
      </c>
      <c r="D73" s="32">
        <v>208400</v>
      </c>
      <c r="E73" s="63">
        <f>E76+E74</f>
        <v>208400</v>
      </c>
      <c r="F73" s="33" t="str">
        <f t="shared" si="1"/>
        <v>-</v>
      </c>
    </row>
    <row r="74" spans="1:6" ht="33.75" x14ac:dyDescent="0.2">
      <c r="A74" s="29" t="s">
        <v>133</v>
      </c>
      <c r="B74" s="30" t="s">
        <v>31</v>
      </c>
      <c r="C74" s="31" t="s">
        <v>134</v>
      </c>
      <c r="D74" s="32">
        <v>200</v>
      </c>
      <c r="E74" s="63">
        <f>E75</f>
        <v>200</v>
      </c>
      <c r="F74" s="33" t="str">
        <f t="shared" si="1"/>
        <v>-</v>
      </c>
    </row>
    <row r="75" spans="1:6" ht="33.75" x14ac:dyDescent="0.2">
      <c r="A75" s="29" t="s">
        <v>135</v>
      </c>
      <c r="B75" s="30" t="s">
        <v>31</v>
      </c>
      <c r="C75" s="31" t="s">
        <v>136</v>
      </c>
      <c r="D75" s="32">
        <v>200</v>
      </c>
      <c r="E75" s="63">
        <v>200</v>
      </c>
      <c r="F75" s="33" t="str">
        <f t="shared" si="1"/>
        <v>-</v>
      </c>
    </row>
    <row r="76" spans="1:6" ht="33.75" x14ac:dyDescent="0.2">
      <c r="A76" s="29" t="s">
        <v>137</v>
      </c>
      <c r="B76" s="30" t="s">
        <v>31</v>
      </c>
      <c r="C76" s="31" t="s">
        <v>138</v>
      </c>
      <c r="D76" s="32">
        <v>208200</v>
      </c>
      <c r="E76" s="63">
        <f>E77</f>
        <v>208200</v>
      </c>
      <c r="F76" s="33" t="str">
        <f t="shared" si="1"/>
        <v>-</v>
      </c>
    </row>
    <row r="77" spans="1:6" ht="33.75" x14ac:dyDescent="0.2">
      <c r="A77" s="29" t="s">
        <v>139</v>
      </c>
      <c r="B77" s="30" t="s">
        <v>31</v>
      </c>
      <c r="C77" s="31" t="s">
        <v>140</v>
      </c>
      <c r="D77" s="32">
        <v>208200</v>
      </c>
      <c r="E77" s="63">
        <v>208200</v>
      </c>
      <c r="F77" s="33" t="str">
        <f t="shared" si="1"/>
        <v>-</v>
      </c>
    </row>
    <row r="78" spans="1:6" x14ac:dyDescent="0.2">
      <c r="A78" s="29" t="s">
        <v>141</v>
      </c>
      <c r="B78" s="30" t="s">
        <v>31</v>
      </c>
      <c r="C78" s="31" t="s">
        <v>142</v>
      </c>
      <c r="D78" s="32">
        <f>D79</f>
        <v>3821600</v>
      </c>
      <c r="E78" s="63">
        <f>E79</f>
        <v>3802583.69</v>
      </c>
      <c r="F78" s="33">
        <f t="shared" si="1"/>
        <v>19016.310000000056</v>
      </c>
    </row>
    <row r="79" spans="1:6" ht="22.5" x14ac:dyDescent="0.2">
      <c r="A79" s="29" t="s">
        <v>143</v>
      </c>
      <c r="B79" s="30" t="s">
        <v>31</v>
      </c>
      <c r="C79" s="31" t="s">
        <v>144</v>
      </c>
      <c r="D79" s="32">
        <f>D81</f>
        <v>3821600</v>
      </c>
      <c r="E79" s="63">
        <f>SUM(E80+E81)</f>
        <v>3802583.69</v>
      </c>
      <c r="F79" s="33">
        <f t="shared" si="1"/>
        <v>19016.310000000056</v>
      </c>
    </row>
    <row r="80" spans="1:6" ht="22.5" x14ac:dyDescent="0.2">
      <c r="A80" s="29" t="s">
        <v>143</v>
      </c>
      <c r="B80" s="30" t="s">
        <v>31</v>
      </c>
      <c r="C80" s="31" t="s">
        <v>144</v>
      </c>
      <c r="D80" s="32"/>
      <c r="E80" s="63">
        <v>402759.1</v>
      </c>
      <c r="F80" s="33"/>
    </row>
    <row r="81" spans="1:6" ht="22.5" x14ac:dyDescent="0.2">
      <c r="A81" s="29" t="s">
        <v>145</v>
      </c>
      <c r="B81" s="30" t="s">
        <v>31</v>
      </c>
      <c r="C81" s="31" t="s">
        <v>146</v>
      </c>
      <c r="D81" s="32">
        <v>3821600</v>
      </c>
      <c r="E81" s="63">
        <v>3399824.59</v>
      </c>
      <c r="F81" s="33">
        <f t="shared" si="1"/>
        <v>421775.41000000015</v>
      </c>
    </row>
    <row r="82" spans="1:6" ht="12.75" customHeight="1" x14ac:dyDescent="0.2">
      <c r="A82" s="35"/>
      <c r="B82" s="36"/>
      <c r="C82" s="36"/>
      <c r="D82" s="37"/>
      <c r="E82" s="71"/>
      <c r="F82" s="37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0"/>
  <sheetViews>
    <sheetView showGridLines="0" zoomScale="90" zoomScaleNormal="90" workbookViewId="0">
      <selection activeCell="E54" sqref="E54"/>
    </sheetView>
  </sheetViews>
  <sheetFormatPr defaultRowHeight="12.75" customHeight="1" x14ac:dyDescent="0.2"/>
  <cols>
    <col min="1" max="1" width="45.7109375" style="78" customWidth="1"/>
    <col min="2" max="2" width="6.7109375" style="78" customWidth="1"/>
    <col min="3" max="3" width="40.7109375" style="74" customWidth="1"/>
    <col min="4" max="4" width="18.85546875" style="115" customWidth="1"/>
    <col min="5" max="5" width="18.7109375" style="116" customWidth="1"/>
    <col min="6" max="6" width="18.7109375" style="115" customWidth="1"/>
  </cols>
  <sheetData>
    <row r="1" spans="1:6" ht="12.75" customHeight="1" x14ac:dyDescent="0.2">
      <c r="A1" s="75"/>
      <c r="B1" s="75"/>
      <c r="C1" s="117"/>
      <c r="D1" s="95"/>
      <c r="E1" s="95"/>
      <c r="F1" s="95"/>
    </row>
    <row r="2" spans="1:6" ht="15" customHeight="1" x14ac:dyDescent="0.2">
      <c r="A2" s="163" t="s">
        <v>147</v>
      </c>
      <c r="B2" s="163"/>
      <c r="C2" s="163"/>
      <c r="D2" s="163"/>
      <c r="E2" s="96"/>
      <c r="F2" s="97" t="s">
        <v>148</v>
      </c>
    </row>
    <row r="3" spans="1:6" ht="13.5" customHeight="1" x14ac:dyDescent="0.2">
      <c r="A3" s="76"/>
      <c r="B3" s="76"/>
      <c r="C3" s="118"/>
      <c r="D3" s="97"/>
      <c r="E3" s="97"/>
      <c r="F3" s="97"/>
    </row>
    <row r="4" spans="1:6" ht="10.15" customHeight="1" x14ac:dyDescent="0.2">
      <c r="A4" s="164" t="s">
        <v>21</v>
      </c>
      <c r="B4" s="167" t="s">
        <v>22</v>
      </c>
      <c r="C4" s="161" t="s">
        <v>149</v>
      </c>
      <c r="D4" s="170" t="s">
        <v>24</v>
      </c>
      <c r="E4" s="173" t="s">
        <v>25</v>
      </c>
      <c r="F4" s="159" t="s">
        <v>26</v>
      </c>
    </row>
    <row r="5" spans="1:6" ht="5.45" customHeight="1" x14ac:dyDescent="0.2">
      <c r="A5" s="165"/>
      <c r="B5" s="168"/>
      <c r="C5" s="162"/>
      <c r="D5" s="171"/>
      <c r="E5" s="174"/>
      <c r="F5" s="160"/>
    </row>
    <row r="6" spans="1:6" ht="9.6" customHeight="1" x14ac:dyDescent="0.2">
      <c r="A6" s="165"/>
      <c r="B6" s="168"/>
      <c r="C6" s="162"/>
      <c r="D6" s="171"/>
      <c r="E6" s="174"/>
      <c r="F6" s="160"/>
    </row>
    <row r="7" spans="1:6" ht="6" customHeight="1" x14ac:dyDescent="0.2">
      <c r="A7" s="165"/>
      <c r="B7" s="168"/>
      <c r="C7" s="162"/>
      <c r="D7" s="171"/>
      <c r="E7" s="174"/>
      <c r="F7" s="160"/>
    </row>
    <row r="8" spans="1:6" ht="6.6" customHeight="1" x14ac:dyDescent="0.2">
      <c r="A8" s="165"/>
      <c r="B8" s="168"/>
      <c r="C8" s="162"/>
      <c r="D8" s="171"/>
      <c r="E8" s="174"/>
      <c r="F8" s="160"/>
    </row>
    <row r="9" spans="1:6" ht="10.9" customHeight="1" x14ac:dyDescent="0.2">
      <c r="A9" s="165"/>
      <c r="B9" s="168"/>
      <c r="C9" s="162"/>
      <c r="D9" s="171"/>
      <c r="E9" s="174"/>
      <c r="F9" s="160"/>
    </row>
    <row r="10" spans="1:6" ht="4.1500000000000004" hidden="1" customHeight="1" x14ac:dyDescent="0.2">
      <c r="A10" s="165"/>
      <c r="B10" s="168"/>
      <c r="C10" s="119"/>
      <c r="D10" s="171"/>
      <c r="E10" s="98"/>
      <c r="F10" s="99"/>
    </row>
    <row r="11" spans="1:6" ht="13.15" hidden="1" customHeight="1" x14ac:dyDescent="0.2">
      <c r="A11" s="166"/>
      <c r="B11" s="169"/>
      <c r="C11" s="120"/>
      <c r="D11" s="172"/>
      <c r="E11" s="100"/>
      <c r="F11" s="101"/>
    </row>
    <row r="12" spans="1:6" ht="13.5" customHeight="1" thickBot="1" x14ac:dyDescent="0.25">
      <c r="A12" s="79">
        <v>1</v>
      </c>
      <c r="B12" s="80">
        <v>2</v>
      </c>
      <c r="C12" s="121">
        <v>3</v>
      </c>
      <c r="D12" s="102" t="s">
        <v>27</v>
      </c>
      <c r="E12" s="103" t="s">
        <v>28</v>
      </c>
      <c r="F12" s="104" t="s">
        <v>29</v>
      </c>
    </row>
    <row r="13" spans="1:6" x14ac:dyDescent="0.2">
      <c r="A13" s="85" t="s">
        <v>150</v>
      </c>
      <c r="B13" s="86" t="s">
        <v>151</v>
      </c>
      <c r="C13" s="122" t="s">
        <v>152</v>
      </c>
      <c r="D13" s="105">
        <f>D15</f>
        <v>14752200</v>
      </c>
      <c r="E13" s="106">
        <f>E15</f>
        <v>13856925.6</v>
      </c>
      <c r="F13" s="107">
        <f>IF(OR(D13="-",IF(E13="-",0,E13)&gt;=IF(D13="-",0,D13)),"-",IF(D13="-",0,D13)-IF(E13="-",0,E13))</f>
        <v>895274.40000000037</v>
      </c>
    </row>
    <row r="14" spans="1:6" x14ac:dyDescent="0.2">
      <c r="A14" s="81" t="s">
        <v>33</v>
      </c>
      <c r="B14" s="77"/>
      <c r="C14" s="123"/>
      <c r="D14" s="108"/>
      <c r="E14" s="109"/>
      <c r="F14" s="110"/>
    </row>
    <row r="15" spans="1:6" ht="25.5" x14ac:dyDescent="0.2">
      <c r="A15" s="82" t="s">
        <v>153</v>
      </c>
      <c r="B15" s="83" t="s">
        <v>151</v>
      </c>
      <c r="C15" s="124" t="s">
        <v>154</v>
      </c>
      <c r="D15" s="111">
        <f>D16+D71+D83+D93+D128+D136+D144+D159+D167</f>
        <v>14752200</v>
      </c>
      <c r="E15" s="111">
        <f>E16+E71+E41+E83+E93+E128+E136+E144+E159+E167</f>
        <v>13856925.6</v>
      </c>
      <c r="F15" s="112">
        <f t="shared" ref="F15:F39" si="0">IF(OR(D15="-",IF(E15="-",0,E15)&gt;=IF(D15="-",0,D15)),"-",IF(D15="-",0,D15)-IF(E15="-",0,E15))</f>
        <v>895274.40000000037</v>
      </c>
    </row>
    <row r="16" spans="1:6" x14ac:dyDescent="0.2">
      <c r="A16" s="85" t="s">
        <v>155</v>
      </c>
      <c r="B16" s="86" t="s">
        <v>151</v>
      </c>
      <c r="C16" s="122" t="s">
        <v>156</v>
      </c>
      <c r="D16" s="105">
        <f>D17+D40</f>
        <v>4549400</v>
      </c>
      <c r="E16" s="106">
        <f>E20+E26+E30+E34+E40</f>
        <v>4026821.3200000003</v>
      </c>
      <c r="F16" s="107">
        <f t="shared" si="0"/>
        <v>522578.6799999997</v>
      </c>
    </row>
    <row r="17" spans="1:6" ht="51" x14ac:dyDescent="0.2">
      <c r="A17" s="85" t="s">
        <v>157</v>
      </c>
      <c r="B17" s="86" t="s">
        <v>151</v>
      </c>
      <c r="C17" s="122" t="s">
        <v>158</v>
      </c>
      <c r="D17" s="105">
        <f>D18+D39</f>
        <v>4015200</v>
      </c>
      <c r="E17" s="106">
        <f>E20+E26+E30+E34</f>
        <v>3831730.12</v>
      </c>
      <c r="F17" s="107">
        <f t="shared" si="0"/>
        <v>183469.87999999989</v>
      </c>
    </row>
    <row r="18" spans="1:6" ht="25.5" x14ac:dyDescent="0.2">
      <c r="A18" s="82" t="s">
        <v>159</v>
      </c>
      <c r="B18" s="83" t="s">
        <v>151</v>
      </c>
      <c r="C18" s="124" t="s">
        <v>160</v>
      </c>
      <c r="D18" s="111">
        <f>D19</f>
        <v>4015000</v>
      </c>
      <c r="E18" s="113">
        <f t="shared" ref="E18:E21" si="1">E19</f>
        <v>3831530.12</v>
      </c>
      <c r="F18" s="112">
        <f t="shared" si="0"/>
        <v>183469.87999999989</v>
      </c>
    </row>
    <row r="19" spans="1:6" x14ac:dyDescent="0.2">
      <c r="A19" s="82" t="s">
        <v>13</v>
      </c>
      <c r="B19" s="83" t="s">
        <v>151</v>
      </c>
      <c r="C19" s="124" t="s">
        <v>161</v>
      </c>
      <c r="D19" s="111">
        <f>D22+D29+D31</f>
        <v>4015000</v>
      </c>
      <c r="E19" s="113">
        <f>E20+E26+E30</f>
        <v>3831530.12</v>
      </c>
      <c r="F19" s="112">
        <f t="shared" si="0"/>
        <v>183469.87999999989</v>
      </c>
    </row>
    <row r="20" spans="1:6" ht="51" x14ac:dyDescent="0.2">
      <c r="A20" s="82" t="s">
        <v>162</v>
      </c>
      <c r="B20" s="83" t="s">
        <v>151</v>
      </c>
      <c r="C20" s="124" t="s">
        <v>163</v>
      </c>
      <c r="D20" s="111">
        <v>3596900</v>
      </c>
      <c r="E20" s="113">
        <f t="shared" si="1"/>
        <v>3429824.35</v>
      </c>
      <c r="F20" s="112">
        <f t="shared" si="0"/>
        <v>167075.64999999991</v>
      </c>
    </row>
    <row r="21" spans="1:6" ht="63.75" x14ac:dyDescent="0.2">
      <c r="A21" s="82" t="s">
        <v>164</v>
      </c>
      <c r="B21" s="83" t="s">
        <v>151</v>
      </c>
      <c r="C21" s="124" t="s">
        <v>165</v>
      </c>
      <c r="D21" s="111">
        <v>3596900</v>
      </c>
      <c r="E21" s="113">
        <f t="shared" si="1"/>
        <v>3429824.35</v>
      </c>
      <c r="F21" s="112">
        <f t="shared" si="0"/>
        <v>167075.64999999991</v>
      </c>
    </row>
    <row r="22" spans="1:6" ht="25.5" x14ac:dyDescent="0.2">
      <c r="A22" s="82" t="s">
        <v>166</v>
      </c>
      <c r="B22" s="83" t="s">
        <v>151</v>
      </c>
      <c r="C22" s="124" t="s">
        <v>167</v>
      </c>
      <c r="D22" s="111">
        <v>3596900</v>
      </c>
      <c r="E22" s="113">
        <f>E23+E24+E25</f>
        <v>3429824.35</v>
      </c>
      <c r="F22" s="112">
        <f t="shared" si="0"/>
        <v>167075.64999999991</v>
      </c>
    </row>
    <row r="23" spans="1:6" ht="25.5" x14ac:dyDescent="0.2">
      <c r="A23" s="82" t="s">
        <v>168</v>
      </c>
      <c r="B23" s="83" t="s">
        <v>151</v>
      </c>
      <c r="C23" s="124" t="s">
        <v>169</v>
      </c>
      <c r="D23" s="111">
        <v>2522100</v>
      </c>
      <c r="E23" s="113">
        <v>2522010.81</v>
      </c>
      <c r="F23" s="112">
        <f t="shared" si="0"/>
        <v>89.189999999944121</v>
      </c>
    </row>
    <row r="24" spans="1:6" ht="38.25" x14ac:dyDescent="0.2">
      <c r="A24" s="82" t="s">
        <v>170</v>
      </c>
      <c r="B24" s="83" t="s">
        <v>151</v>
      </c>
      <c r="C24" s="124" t="s">
        <v>171</v>
      </c>
      <c r="D24" s="111">
        <v>233200</v>
      </c>
      <c r="E24" s="113">
        <v>209802.64</v>
      </c>
      <c r="F24" s="112">
        <f t="shared" si="0"/>
        <v>23397.359999999986</v>
      </c>
    </row>
    <row r="25" spans="1:6" ht="51" x14ac:dyDescent="0.2">
      <c r="A25" s="82" t="s">
        <v>172</v>
      </c>
      <c r="B25" s="83" t="s">
        <v>151</v>
      </c>
      <c r="C25" s="124" t="s">
        <v>173</v>
      </c>
      <c r="D25" s="111">
        <v>841600</v>
      </c>
      <c r="E25" s="113">
        <v>698010.9</v>
      </c>
      <c r="F25" s="112">
        <f t="shared" si="0"/>
        <v>143589.09999999998</v>
      </c>
    </row>
    <row r="26" spans="1:6" ht="51" x14ac:dyDescent="0.2">
      <c r="A26" s="82" t="s">
        <v>174</v>
      </c>
      <c r="B26" s="83" t="s">
        <v>151</v>
      </c>
      <c r="C26" s="124" t="s">
        <v>175</v>
      </c>
      <c r="D26" s="111">
        <v>401100</v>
      </c>
      <c r="E26" s="113">
        <f>E28</f>
        <v>392940.2</v>
      </c>
      <c r="F26" s="112">
        <f t="shared" si="0"/>
        <v>8159.7999999999884</v>
      </c>
    </row>
    <row r="27" spans="1:6" ht="25.5" x14ac:dyDescent="0.2">
      <c r="A27" s="82" t="s">
        <v>176</v>
      </c>
      <c r="B27" s="83" t="s">
        <v>151</v>
      </c>
      <c r="C27" s="124" t="s">
        <v>177</v>
      </c>
      <c r="D27" s="111">
        <v>401100</v>
      </c>
      <c r="E27" s="113">
        <f>E28</f>
        <v>392940.2</v>
      </c>
      <c r="F27" s="112">
        <f t="shared" si="0"/>
        <v>8159.7999999999884</v>
      </c>
    </row>
    <row r="28" spans="1:6" ht="25.5" x14ac:dyDescent="0.2">
      <c r="A28" s="82" t="s">
        <v>178</v>
      </c>
      <c r="B28" s="83" t="s">
        <v>151</v>
      </c>
      <c r="C28" s="124" t="s">
        <v>179</v>
      </c>
      <c r="D28" s="111">
        <v>401100</v>
      </c>
      <c r="E28" s="113">
        <f>E29</f>
        <v>392940.2</v>
      </c>
      <c r="F28" s="112">
        <f t="shared" si="0"/>
        <v>8159.7999999999884</v>
      </c>
    </row>
    <row r="29" spans="1:6" ht="25.5" x14ac:dyDescent="0.2">
      <c r="A29" s="82" t="s">
        <v>180</v>
      </c>
      <c r="B29" s="83" t="s">
        <v>151</v>
      </c>
      <c r="C29" s="124" t="s">
        <v>181</v>
      </c>
      <c r="D29" s="111">
        <v>401100</v>
      </c>
      <c r="E29" s="113">
        <v>392940.2</v>
      </c>
      <c r="F29" s="112">
        <f t="shared" si="0"/>
        <v>8159.7999999999884</v>
      </c>
    </row>
    <row r="30" spans="1:6" ht="38.25" x14ac:dyDescent="0.2">
      <c r="A30" s="82" t="s">
        <v>182</v>
      </c>
      <c r="B30" s="83" t="s">
        <v>151</v>
      </c>
      <c r="C30" s="124" t="s">
        <v>183</v>
      </c>
      <c r="D30" s="111">
        <v>17000</v>
      </c>
      <c r="E30" s="113">
        <f>E31</f>
        <v>8765.57</v>
      </c>
      <c r="F30" s="112">
        <f t="shared" si="0"/>
        <v>8234.43</v>
      </c>
    </row>
    <row r="31" spans="1:6" x14ac:dyDescent="0.2">
      <c r="A31" s="82" t="s">
        <v>184</v>
      </c>
      <c r="B31" s="83" t="s">
        <v>151</v>
      </c>
      <c r="C31" s="124" t="s">
        <v>444</v>
      </c>
      <c r="D31" s="111">
        <v>17000</v>
      </c>
      <c r="E31" s="113">
        <f>E32+E33</f>
        <v>8765.57</v>
      </c>
      <c r="F31" s="112">
        <f t="shared" si="0"/>
        <v>8234.43</v>
      </c>
    </row>
    <row r="32" spans="1:6" x14ac:dyDescent="0.2">
      <c r="A32" s="82" t="s">
        <v>186</v>
      </c>
      <c r="B32" s="83" t="s">
        <v>151</v>
      </c>
      <c r="C32" s="124" t="s">
        <v>187</v>
      </c>
      <c r="D32" s="111">
        <v>1000</v>
      </c>
      <c r="E32" s="113">
        <v>648</v>
      </c>
      <c r="F32" s="112">
        <f t="shared" si="0"/>
        <v>352</v>
      </c>
    </row>
    <row r="33" spans="1:6" x14ac:dyDescent="0.2">
      <c r="A33" s="82" t="s">
        <v>188</v>
      </c>
      <c r="B33" s="83" t="s">
        <v>151</v>
      </c>
      <c r="C33" s="124" t="s">
        <v>189</v>
      </c>
      <c r="D33" s="111">
        <v>16000</v>
      </c>
      <c r="E33" s="113">
        <f>3979.2+4138.37</f>
        <v>8117.57</v>
      </c>
      <c r="F33" s="112">
        <f t="shared" si="0"/>
        <v>7882.43</v>
      </c>
    </row>
    <row r="34" spans="1:6" ht="25.5" x14ac:dyDescent="0.2">
      <c r="A34" s="82" t="s">
        <v>190</v>
      </c>
      <c r="B34" s="83" t="s">
        <v>151</v>
      </c>
      <c r="C34" s="124" t="s">
        <v>191</v>
      </c>
      <c r="D34" s="111">
        <v>200</v>
      </c>
      <c r="E34" s="113">
        <f>E35</f>
        <v>200</v>
      </c>
      <c r="F34" s="112" t="str">
        <f t="shared" si="0"/>
        <v>-</v>
      </c>
    </row>
    <row r="35" spans="1:6" x14ac:dyDescent="0.2">
      <c r="A35" s="82" t="s">
        <v>192</v>
      </c>
      <c r="B35" s="83" t="s">
        <v>151</v>
      </c>
      <c r="C35" s="124" t="s">
        <v>193</v>
      </c>
      <c r="D35" s="111">
        <v>200</v>
      </c>
      <c r="E35" s="113">
        <f>E36</f>
        <v>200</v>
      </c>
      <c r="F35" s="112" t="str">
        <f t="shared" si="0"/>
        <v>-</v>
      </c>
    </row>
    <row r="36" spans="1:6" ht="102" x14ac:dyDescent="0.2">
      <c r="A36" s="84" t="s">
        <v>194</v>
      </c>
      <c r="B36" s="83" t="s">
        <v>151</v>
      </c>
      <c r="C36" s="124" t="s">
        <v>195</v>
      </c>
      <c r="D36" s="111">
        <v>200</v>
      </c>
      <c r="E36" s="113">
        <f>E37</f>
        <v>200</v>
      </c>
      <c r="F36" s="112" t="str">
        <f t="shared" si="0"/>
        <v>-</v>
      </c>
    </row>
    <row r="37" spans="1:6" ht="25.5" x14ac:dyDescent="0.2">
      <c r="A37" s="82" t="s">
        <v>176</v>
      </c>
      <c r="B37" s="83" t="s">
        <v>151</v>
      </c>
      <c r="C37" s="124" t="s">
        <v>196</v>
      </c>
      <c r="D37" s="111">
        <v>200</v>
      </c>
      <c r="E37" s="113">
        <f>E38</f>
        <v>200</v>
      </c>
      <c r="F37" s="112" t="str">
        <f t="shared" si="0"/>
        <v>-</v>
      </c>
    </row>
    <row r="38" spans="1:6" ht="25.5" x14ac:dyDescent="0.2">
      <c r="A38" s="82" t="s">
        <v>178</v>
      </c>
      <c r="B38" s="83" t="s">
        <v>151</v>
      </c>
      <c r="C38" s="124" t="s">
        <v>197</v>
      </c>
      <c r="D38" s="111">
        <v>200</v>
      </c>
      <c r="E38" s="113">
        <f>E39</f>
        <v>200</v>
      </c>
      <c r="F38" s="112" t="str">
        <f t="shared" si="0"/>
        <v>-</v>
      </c>
    </row>
    <row r="39" spans="1:6" ht="25.5" x14ac:dyDescent="0.2">
      <c r="A39" s="82" t="s">
        <v>180</v>
      </c>
      <c r="B39" s="83" t="s">
        <v>151</v>
      </c>
      <c r="C39" s="124" t="s">
        <v>198</v>
      </c>
      <c r="D39" s="111">
        <v>200</v>
      </c>
      <c r="E39" s="113">
        <v>200</v>
      </c>
      <c r="F39" s="112" t="str">
        <f t="shared" si="0"/>
        <v>-</v>
      </c>
    </row>
    <row r="40" spans="1:6" x14ac:dyDescent="0.2">
      <c r="A40" s="85" t="s">
        <v>199</v>
      </c>
      <c r="B40" s="86" t="s">
        <v>151</v>
      </c>
      <c r="C40" s="122" t="s">
        <v>200</v>
      </c>
      <c r="D40" s="105">
        <f>SUM(D41+D47+D64+D66)</f>
        <v>534200</v>
      </c>
      <c r="E40" s="106">
        <f>E47</f>
        <v>195091.20000000001</v>
      </c>
      <c r="F40" s="107">
        <f t="shared" ref="F40:F83" si="2">IF(OR(D40="-",IF(E40="-",0,E40)&gt;=IF(D40="-",0,D40)),"-",IF(D40="-",0,D40)-IF(E40="-",0,E40))</f>
        <v>339108.8</v>
      </c>
    </row>
    <row r="41" spans="1:6" ht="25.5" x14ac:dyDescent="0.2">
      <c r="A41" s="85" t="s">
        <v>416</v>
      </c>
      <c r="B41" s="86" t="s">
        <v>151</v>
      </c>
      <c r="C41" s="122" t="s">
        <v>418</v>
      </c>
      <c r="D41" s="105">
        <f>D45+D42</f>
        <v>1000</v>
      </c>
      <c r="E41" s="113">
        <v>0</v>
      </c>
      <c r="F41" s="107">
        <v>0</v>
      </c>
    </row>
    <row r="42" spans="1:6" ht="38.25" x14ac:dyDescent="0.2">
      <c r="A42" s="85" t="s">
        <v>417</v>
      </c>
      <c r="B42" s="86" t="s">
        <v>151</v>
      </c>
      <c r="C42" s="122" t="s">
        <v>419</v>
      </c>
      <c r="D42" s="105">
        <v>500</v>
      </c>
      <c r="E42" s="113">
        <v>0</v>
      </c>
      <c r="F42" s="107">
        <v>0</v>
      </c>
    </row>
    <row r="43" spans="1:6" ht="25.5" x14ac:dyDescent="0.2">
      <c r="A43" s="85" t="s">
        <v>422</v>
      </c>
      <c r="B43" s="86" t="s">
        <v>151</v>
      </c>
      <c r="C43" s="122" t="s">
        <v>420</v>
      </c>
      <c r="D43" s="105">
        <v>500</v>
      </c>
      <c r="E43" s="113">
        <v>0</v>
      </c>
      <c r="F43" s="107">
        <v>0</v>
      </c>
    </row>
    <row r="44" spans="1:6" ht="25.5" x14ac:dyDescent="0.2">
      <c r="A44" s="82" t="s">
        <v>176</v>
      </c>
      <c r="B44" s="86" t="s">
        <v>151</v>
      </c>
      <c r="C44" s="122" t="s">
        <v>421</v>
      </c>
      <c r="D44" s="105">
        <v>500</v>
      </c>
      <c r="E44" s="113">
        <v>0</v>
      </c>
      <c r="F44" s="107">
        <v>0</v>
      </c>
    </row>
    <row r="45" spans="1:6" ht="38.25" x14ac:dyDescent="0.2">
      <c r="A45" s="85" t="s">
        <v>423</v>
      </c>
      <c r="B45" s="86"/>
      <c r="C45" s="122" t="s">
        <v>424</v>
      </c>
      <c r="D45" s="105">
        <v>500</v>
      </c>
      <c r="E45" s="113">
        <v>0</v>
      </c>
      <c r="F45" s="107">
        <v>0</v>
      </c>
    </row>
    <row r="46" spans="1:6" ht="25.5" x14ac:dyDescent="0.2">
      <c r="A46" s="82" t="s">
        <v>176</v>
      </c>
      <c r="B46" s="86"/>
      <c r="C46" s="122" t="s">
        <v>425</v>
      </c>
      <c r="D46" s="105">
        <v>500</v>
      </c>
      <c r="E46" s="113">
        <v>0</v>
      </c>
      <c r="F46" s="107">
        <v>0</v>
      </c>
    </row>
    <row r="47" spans="1:6" ht="25.5" x14ac:dyDescent="0.2">
      <c r="A47" s="82" t="s">
        <v>190</v>
      </c>
      <c r="B47" s="83" t="s">
        <v>151</v>
      </c>
      <c r="C47" s="124" t="s">
        <v>201</v>
      </c>
      <c r="D47" s="111">
        <f>D48</f>
        <v>522400</v>
      </c>
      <c r="E47" s="113">
        <f>E48</f>
        <v>195091.20000000001</v>
      </c>
      <c r="F47" s="112">
        <f t="shared" si="2"/>
        <v>327308.79999999999</v>
      </c>
    </row>
    <row r="48" spans="1:6" x14ac:dyDescent="0.2">
      <c r="A48" s="82" t="s">
        <v>192</v>
      </c>
      <c r="B48" s="83" t="s">
        <v>151</v>
      </c>
      <c r="C48" s="124" t="s">
        <v>202</v>
      </c>
      <c r="D48" s="111">
        <f>D49+D53+D57+D67</f>
        <v>522400</v>
      </c>
      <c r="E48" s="111">
        <f>E49+E53+E57+E61+E67</f>
        <v>195091.20000000001</v>
      </c>
      <c r="F48" s="112">
        <f t="shared" si="2"/>
        <v>327308.79999999999</v>
      </c>
    </row>
    <row r="49" spans="1:6" ht="76.5" x14ac:dyDescent="0.2">
      <c r="A49" s="82" t="s">
        <v>203</v>
      </c>
      <c r="B49" s="83" t="s">
        <v>151</v>
      </c>
      <c r="C49" s="124" t="s">
        <v>204</v>
      </c>
      <c r="D49" s="111">
        <v>10000</v>
      </c>
      <c r="E49" s="113">
        <f>E50</f>
        <v>7051.2</v>
      </c>
      <c r="F49" s="112">
        <f t="shared" si="2"/>
        <v>2948.8</v>
      </c>
    </row>
    <row r="50" spans="1:6" ht="25.5" x14ac:dyDescent="0.2">
      <c r="A50" s="82" t="s">
        <v>176</v>
      </c>
      <c r="B50" s="83" t="s">
        <v>151</v>
      </c>
      <c r="C50" s="124" t="s">
        <v>205</v>
      </c>
      <c r="D50" s="111">
        <v>10000</v>
      </c>
      <c r="E50" s="113">
        <f>E51</f>
        <v>7051.2</v>
      </c>
      <c r="F50" s="112">
        <f t="shared" si="2"/>
        <v>2948.8</v>
      </c>
    </row>
    <row r="51" spans="1:6" ht="25.5" x14ac:dyDescent="0.2">
      <c r="A51" s="82" t="s">
        <v>178</v>
      </c>
      <c r="B51" s="83" t="s">
        <v>151</v>
      </c>
      <c r="C51" s="124" t="s">
        <v>206</v>
      </c>
      <c r="D51" s="111">
        <v>10000</v>
      </c>
      <c r="E51" s="113">
        <f>E52</f>
        <v>7051.2</v>
      </c>
      <c r="F51" s="112">
        <f t="shared" si="2"/>
        <v>2948.8</v>
      </c>
    </row>
    <row r="52" spans="1:6" ht="25.5" x14ac:dyDescent="0.2">
      <c r="A52" s="82" t="s">
        <v>180</v>
      </c>
      <c r="B52" s="83" t="s">
        <v>151</v>
      </c>
      <c r="C52" s="124" t="s">
        <v>207</v>
      </c>
      <c r="D52" s="111">
        <v>10000</v>
      </c>
      <c r="E52" s="113">
        <v>7051.2</v>
      </c>
      <c r="F52" s="112">
        <f t="shared" si="2"/>
        <v>2948.8</v>
      </c>
    </row>
    <row r="53" spans="1:6" ht="63.75" x14ac:dyDescent="0.2">
      <c r="A53" s="82" t="s">
        <v>403</v>
      </c>
      <c r="B53" s="83" t="s">
        <v>151</v>
      </c>
      <c r="C53" s="124" t="s">
        <v>404</v>
      </c>
      <c r="D53" s="111">
        <f>D54</f>
        <v>363200</v>
      </c>
      <c r="E53" s="113">
        <f>E54</f>
        <v>39000</v>
      </c>
      <c r="F53" s="112">
        <v>0</v>
      </c>
    </row>
    <row r="54" spans="1:6" ht="25.5" x14ac:dyDescent="0.2">
      <c r="A54" s="82" t="s">
        <v>176</v>
      </c>
      <c r="B54" s="83" t="s">
        <v>151</v>
      </c>
      <c r="C54" s="124" t="s">
        <v>405</v>
      </c>
      <c r="D54" s="111">
        <f>D55</f>
        <v>363200</v>
      </c>
      <c r="E54" s="113">
        <f>E56</f>
        <v>39000</v>
      </c>
      <c r="F54" s="112">
        <v>0</v>
      </c>
    </row>
    <row r="55" spans="1:6" ht="25.5" x14ac:dyDescent="0.2">
      <c r="A55" s="82" t="s">
        <v>178</v>
      </c>
      <c r="B55" s="83"/>
      <c r="C55" s="124" t="s">
        <v>406</v>
      </c>
      <c r="D55" s="111">
        <f>D56</f>
        <v>363200</v>
      </c>
      <c r="E55" s="113">
        <f>E56</f>
        <v>39000</v>
      </c>
      <c r="F55" s="112">
        <v>0</v>
      </c>
    </row>
    <row r="56" spans="1:6" ht="25.5" x14ac:dyDescent="0.2">
      <c r="A56" s="82" t="s">
        <v>180</v>
      </c>
      <c r="B56" s="83"/>
      <c r="C56" s="124" t="s">
        <v>407</v>
      </c>
      <c r="D56" s="111">
        <v>363200</v>
      </c>
      <c r="E56" s="113">
        <v>39000</v>
      </c>
      <c r="F56" s="112">
        <v>0</v>
      </c>
    </row>
    <row r="57" spans="1:6" ht="63.75" x14ac:dyDescent="0.2">
      <c r="A57" s="82" t="s">
        <v>208</v>
      </c>
      <c r="B57" s="83" t="s">
        <v>151</v>
      </c>
      <c r="C57" s="124" t="s">
        <v>209</v>
      </c>
      <c r="D57" s="111">
        <f>D58</f>
        <v>129200</v>
      </c>
      <c r="E57" s="113">
        <f>E58</f>
        <v>127200</v>
      </c>
      <c r="F57" s="112">
        <f t="shared" si="2"/>
        <v>2000</v>
      </c>
    </row>
    <row r="58" spans="1:6" ht="25.5" x14ac:dyDescent="0.2">
      <c r="A58" s="82" t="s">
        <v>176</v>
      </c>
      <c r="B58" s="83" t="s">
        <v>151</v>
      </c>
      <c r="C58" s="124" t="s">
        <v>210</v>
      </c>
      <c r="D58" s="111">
        <f>D60</f>
        <v>129200</v>
      </c>
      <c r="E58" s="113">
        <f>E59</f>
        <v>127200</v>
      </c>
      <c r="F58" s="112">
        <f t="shared" si="2"/>
        <v>2000</v>
      </c>
    </row>
    <row r="59" spans="1:6" ht="25.5" x14ac:dyDescent="0.2">
      <c r="A59" s="82" t="s">
        <v>178</v>
      </c>
      <c r="B59" s="83" t="s">
        <v>151</v>
      </c>
      <c r="C59" s="124" t="s">
        <v>211</v>
      </c>
      <c r="D59" s="111">
        <f>D60</f>
        <v>129200</v>
      </c>
      <c r="E59" s="113">
        <f>E60</f>
        <v>127200</v>
      </c>
      <c r="F59" s="112">
        <f t="shared" si="2"/>
        <v>2000</v>
      </c>
    </row>
    <row r="60" spans="1:6" ht="25.5" x14ac:dyDescent="0.2">
      <c r="A60" s="82" t="s">
        <v>180</v>
      </c>
      <c r="B60" s="83" t="s">
        <v>151</v>
      </c>
      <c r="C60" s="124" t="s">
        <v>212</v>
      </c>
      <c r="D60" s="111">
        <v>129200</v>
      </c>
      <c r="E60" s="113">
        <v>127200</v>
      </c>
      <c r="F60" s="112">
        <f t="shared" si="2"/>
        <v>2000</v>
      </c>
    </row>
    <row r="61" spans="1:6" ht="76.5" x14ac:dyDescent="0.2">
      <c r="A61" s="87" t="s">
        <v>432</v>
      </c>
      <c r="B61" s="86" t="s">
        <v>151</v>
      </c>
      <c r="C61" s="124" t="s">
        <v>437</v>
      </c>
      <c r="D61" s="105">
        <f>D62</f>
        <v>7800</v>
      </c>
      <c r="E61" s="106">
        <v>1840</v>
      </c>
      <c r="F61" s="107">
        <v>0</v>
      </c>
    </row>
    <row r="62" spans="1:6" ht="25.5" x14ac:dyDescent="0.2">
      <c r="A62" s="82" t="s">
        <v>176</v>
      </c>
      <c r="B62" s="86" t="s">
        <v>151</v>
      </c>
      <c r="C62" s="124" t="s">
        <v>438</v>
      </c>
      <c r="D62" s="105">
        <f>D64</f>
        <v>7800</v>
      </c>
      <c r="E62" s="106">
        <v>1840</v>
      </c>
      <c r="F62" s="107">
        <v>0</v>
      </c>
    </row>
    <row r="63" spans="1:6" ht="25.5" x14ac:dyDescent="0.2">
      <c r="A63" s="82" t="s">
        <v>178</v>
      </c>
      <c r="B63" s="86" t="s">
        <v>151</v>
      </c>
      <c r="C63" s="124" t="s">
        <v>439</v>
      </c>
      <c r="D63" s="105">
        <f>D64</f>
        <v>7800</v>
      </c>
      <c r="E63" s="106">
        <v>1840</v>
      </c>
      <c r="F63" s="107">
        <v>0</v>
      </c>
    </row>
    <row r="64" spans="1:6" ht="25.5" x14ac:dyDescent="0.2">
      <c r="A64" s="82" t="s">
        <v>180</v>
      </c>
      <c r="B64" s="86" t="s">
        <v>151</v>
      </c>
      <c r="C64" s="124" t="s">
        <v>440</v>
      </c>
      <c r="D64" s="105">
        <v>7800</v>
      </c>
      <c r="E64" s="106">
        <v>1840</v>
      </c>
      <c r="F64" s="107">
        <v>0</v>
      </c>
    </row>
    <row r="65" spans="1:6" ht="63.75" x14ac:dyDescent="0.2">
      <c r="A65" s="87" t="s">
        <v>433</v>
      </c>
      <c r="B65" s="86"/>
      <c r="C65" s="124" t="s">
        <v>441</v>
      </c>
      <c r="D65" s="105">
        <f>D66</f>
        <v>3000</v>
      </c>
      <c r="E65" s="106">
        <v>0</v>
      </c>
      <c r="F65" s="107">
        <v>0</v>
      </c>
    </row>
    <row r="66" spans="1:6" x14ac:dyDescent="0.2">
      <c r="A66" s="82" t="s">
        <v>185</v>
      </c>
      <c r="B66" s="86"/>
      <c r="C66" s="124" t="s">
        <v>442</v>
      </c>
      <c r="D66" s="105">
        <v>3000</v>
      </c>
      <c r="E66" s="106">
        <v>0</v>
      </c>
      <c r="F66" s="107">
        <v>0</v>
      </c>
    </row>
    <row r="67" spans="1:6" ht="51" x14ac:dyDescent="0.2">
      <c r="A67" s="82" t="s">
        <v>213</v>
      </c>
      <c r="B67" s="83" t="s">
        <v>151</v>
      </c>
      <c r="C67" s="124" t="s">
        <v>214</v>
      </c>
      <c r="D67" s="111">
        <v>20000</v>
      </c>
      <c r="E67" s="113">
        <f>E68</f>
        <v>20000</v>
      </c>
      <c r="F67" s="112" t="str">
        <f t="shared" si="2"/>
        <v>-</v>
      </c>
    </row>
    <row r="68" spans="1:6" x14ac:dyDescent="0.2">
      <c r="A68" s="82" t="s">
        <v>184</v>
      </c>
      <c r="B68" s="83" t="s">
        <v>151</v>
      </c>
      <c r="C68" s="124" t="s">
        <v>215</v>
      </c>
      <c r="D68" s="111">
        <v>20000</v>
      </c>
      <c r="E68" s="113">
        <f>E69</f>
        <v>20000</v>
      </c>
      <c r="F68" s="112" t="str">
        <f t="shared" si="2"/>
        <v>-</v>
      </c>
    </row>
    <row r="69" spans="1:6" x14ac:dyDescent="0.2">
      <c r="A69" s="82" t="s">
        <v>185</v>
      </c>
      <c r="B69" s="83" t="s">
        <v>151</v>
      </c>
      <c r="C69" s="124" t="s">
        <v>216</v>
      </c>
      <c r="D69" s="111">
        <v>20000</v>
      </c>
      <c r="E69" s="113">
        <v>20000</v>
      </c>
      <c r="F69" s="112" t="str">
        <f t="shared" si="2"/>
        <v>-</v>
      </c>
    </row>
    <row r="70" spans="1:6" x14ac:dyDescent="0.2">
      <c r="A70" s="82" t="s">
        <v>188</v>
      </c>
      <c r="B70" s="83" t="s">
        <v>151</v>
      </c>
      <c r="C70" s="124" t="s">
        <v>217</v>
      </c>
      <c r="D70" s="111">
        <v>20000</v>
      </c>
      <c r="E70" s="113">
        <v>20000</v>
      </c>
      <c r="F70" s="112" t="str">
        <f t="shared" si="2"/>
        <v>-</v>
      </c>
    </row>
    <row r="71" spans="1:6" s="132" customFormat="1" x14ac:dyDescent="0.2">
      <c r="A71" s="126" t="s">
        <v>218</v>
      </c>
      <c r="B71" s="127" t="s">
        <v>151</v>
      </c>
      <c r="C71" s="128" t="s">
        <v>219</v>
      </c>
      <c r="D71" s="129">
        <v>208200</v>
      </c>
      <c r="E71" s="130">
        <f>E72</f>
        <v>208200</v>
      </c>
      <c r="F71" s="131" t="str">
        <f t="shared" si="2"/>
        <v>-</v>
      </c>
    </row>
    <row r="72" spans="1:6" x14ac:dyDescent="0.2">
      <c r="A72" s="85" t="s">
        <v>220</v>
      </c>
      <c r="B72" s="86" t="s">
        <v>151</v>
      </c>
      <c r="C72" s="122" t="s">
        <v>221</v>
      </c>
      <c r="D72" s="105">
        <v>208200</v>
      </c>
      <c r="E72" s="106">
        <f>E73</f>
        <v>208200</v>
      </c>
      <c r="F72" s="107" t="str">
        <f t="shared" si="2"/>
        <v>-</v>
      </c>
    </row>
    <row r="73" spans="1:6" ht="25.5" x14ac:dyDescent="0.2">
      <c r="A73" s="82" t="s">
        <v>190</v>
      </c>
      <c r="B73" s="83" t="s">
        <v>151</v>
      </c>
      <c r="C73" s="124" t="s">
        <v>222</v>
      </c>
      <c r="D73" s="111">
        <v>208200</v>
      </c>
      <c r="E73" s="113">
        <f>E74</f>
        <v>208200</v>
      </c>
      <c r="F73" s="112" t="str">
        <f t="shared" si="2"/>
        <v>-</v>
      </c>
    </row>
    <row r="74" spans="1:6" x14ac:dyDescent="0.2">
      <c r="A74" s="82" t="s">
        <v>192</v>
      </c>
      <c r="B74" s="83" t="s">
        <v>151</v>
      </c>
      <c r="C74" s="124" t="s">
        <v>223</v>
      </c>
      <c r="D74" s="111">
        <v>208200</v>
      </c>
      <c r="E74" s="113">
        <f>E75</f>
        <v>208200</v>
      </c>
      <c r="F74" s="112" t="str">
        <f t="shared" si="2"/>
        <v>-</v>
      </c>
    </row>
    <row r="75" spans="1:6" ht="63.75" x14ac:dyDescent="0.2">
      <c r="A75" s="82" t="s">
        <v>224</v>
      </c>
      <c r="B75" s="83" t="s">
        <v>151</v>
      </c>
      <c r="C75" s="124" t="s">
        <v>225</v>
      </c>
      <c r="D75" s="111">
        <f>SUM(D78+D79+D82)</f>
        <v>208200</v>
      </c>
      <c r="E75" s="113">
        <f>E76+E80</f>
        <v>208200</v>
      </c>
      <c r="F75" s="112" t="str">
        <f t="shared" si="2"/>
        <v>-</v>
      </c>
    </row>
    <row r="76" spans="1:6" ht="63.75" x14ac:dyDescent="0.2">
      <c r="A76" s="82" t="s">
        <v>164</v>
      </c>
      <c r="B76" s="83" t="s">
        <v>151</v>
      </c>
      <c r="C76" s="124" t="s">
        <v>226</v>
      </c>
      <c r="D76" s="111">
        <f>D77</f>
        <v>144360</v>
      </c>
      <c r="E76" s="113">
        <f>E77</f>
        <v>144360</v>
      </c>
      <c r="F76" s="112" t="str">
        <f t="shared" si="2"/>
        <v>-</v>
      </c>
    </row>
    <row r="77" spans="1:6" ht="25.5" x14ac:dyDescent="0.2">
      <c r="A77" s="82" t="s">
        <v>166</v>
      </c>
      <c r="B77" s="83" t="s">
        <v>151</v>
      </c>
      <c r="C77" s="124" t="s">
        <v>227</v>
      </c>
      <c r="D77" s="111">
        <f>D78+D79</f>
        <v>144360</v>
      </c>
      <c r="E77" s="113">
        <f>E78+E79</f>
        <v>144360</v>
      </c>
      <c r="F77" s="112" t="str">
        <f t="shared" si="2"/>
        <v>-</v>
      </c>
    </row>
    <row r="78" spans="1:6" ht="25.5" x14ac:dyDescent="0.2">
      <c r="A78" s="82" t="s">
        <v>168</v>
      </c>
      <c r="B78" s="83" t="s">
        <v>151</v>
      </c>
      <c r="C78" s="124" t="s">
        <v>228</v>
      </c>
      <c r="D78" s="111">
        <v>112681.38</v>
      </c>
      <c r="E78" s="113">
        <v>112681.38</v>
      </c>
      <c r="F78" s="112" t="str">
        <f t="shared" si="2"/>
        <v>-</v>
      </c>
    </row>
    <row r="79" spans="1:6" ht="51" x14ac:dyDescent="0.2">
      <c r="A79" s="82" t="s">
        <v>172</v>
      </c>
      <c r="B79" s="83" t="s">
        <v>151</v>
      </c>
      <c r="C79" s="124" t="s">
        <v>229</v>
      </c>
      <c r="D79" s="111">
        <v>31678.62</v>
      </c>
      <c r="E79" s="113">
        <v>31678.62</v>
      </c>
      <c r="F79" s="112" t="str">
        <f t="shared" si="2"/>
        <v>-</v>
      </c>
    </row>
    <row r="80" spans="1:6" ht="25.5" x14ac:dyDescent="0.2">
      <c r="A80" s="82" t="s">
        <v>176</v>
      </c>
      <c r="B80" s="83" t="s">
        <v>151</v>
      </c>
      <c r="C80" s="124" t="s">
        <v>230</v>
      </c>
      <c r="D80" s="111">
        <v>63840</v>
      </c>
      <c r="E80" s="113">
        <v>63840</v>
      </c>
      <c r="F80" s="112" t="str">
        <f t="shared" si="2"/>
        <v>-</v>
      </c>
    </row>
    <row r="81" spans="1:6" ht="25.5" x14ac:dyDescent="0.2">
      <c r="A81" s="82" t="s">
        <v>178</v>
      </c>
      <c r="B81" s="83" t="s">
        <v>151</v>
      </c>
      <c r="C81" s="124" t="s">
        <v>231</v>
      </c>
      <c r="D81" s="111">
        <v>63840</v>
      </c>
      <c r="E81" s="113">
        <v>63840</v>
      </c>
      <c r="F81" s="112" t="str">
        <f t="shared" si="2"/>
        <v>-</v>
      </c>
    </row>
    <row r="82" spans="1:6" ht="25.5" x14ac:dyDescent="0.2">
      <c r="A82" s="82" t="s">
        <v>180</v>
      </c>
      <c r="B82" s="83" t="s">
        <v>151</v>
      </c>
      <c r="C82" s="124" t="s">
        <v>232</v>
      </c>
      <c r="D82" s="111">
        <v>63840</v>
      </c>
      <c r="E82" s="113">
        <v>63840</v>
      </c>
      <c r="F82" s="112" t="str">
        <f t="shared" si="2"/>
        <v>-</v>
      </c>
    </row>
    <row r="83" spans="1:6" ht="25.5" x14ac:dyDescent="0.2">
      <c r="A83" s="85" t="s">
        <v>233</v>
      </c>
      <c r="B83" s="86" t="s">
        <v>151</v>
      </c>
      <c r="C83" s="122" t="s">
        <v>234</v>
      </c>
      <c r="D83" s="105">
        <v>40000</v>
      </c>
      <c r="E83" s="106">
        <f t="shared" ref="E83:E89" si="3">E84</f>
        <v>2616</v>
      </c>
      <c r="F83" s="107">
        <f t="shared" si="2"/>
        <v>37384</v>
      </c>
    </row>
    <row r="84" spans="1:6" ht="38.25" x14ac:dyDescent="0.2">
      <c r="A84" s="85" t="s">
        <v>235</v>
      </c>
      <c r="B84" s="86" t="s">
        <v>151</v>
      </c>
      <c r="C84" s="122" t="s">
        <v>236</v>
      </c>
      <c r="D84" s="105">
        <v>40000</v>
      </c>
      <c r="E84" s="106">
        <f t="shared" si="3"/>
        <v>2616</v>
      </c>
      <c r="F84" s="107">
        <f t="shared" ref="F84:F121" si="4">IF(OR(D84="-",IF(E84="-",0,E84)&gt;=IF(D84="-",0,D84)),"-",IF(D84="-",0,D84)-IF(E84="-",0,E84))</f>
        <v>37384</v>
      </c>
    </row>
    <row r="85" spans="1:6" ht="63.75" x14ac:dyDescent="0.2">
      <c r="A85" s="82" t="s">
        <v>237</v>
      </c>
      <c r="B85" s="83" t="s">
        <v>151</v>
      </c>
      <c r="C85" s="124" t="s">
        <v>238</v>
      </c>
      <c r="D85" s="111">
        <v>40000</v>
      </c>
      <c r="E85" s="113">
        <f t="shared" si="3"/>
        <v>2616</v>
      </c>
      <c r="F85" s="112">
        <f t="shared" si="4"/>
        <v>37384</v>
      </c>
    </row>
    <row r="86" spans="1:6" x14ac:dyDescent="0.2">
      <c r="A86" s="82" t="s">
        <v>239</v>
      </c>
      <c r="B86" s="83" t="s">
        <v>151</v>
      </c>
      <c r="C86" s="124" t="s">
        <v>240</v>
      </c>
      <c r="D86" s="111">
        <v>40000</v>
      </c>
      <c r="E86" s="113">
        <f t="shared" si="3"/>
        <v>2616</v>
      </c>
      <c r="F86" s="112">
        <f t="shared" si="4"/>
        <v>37384</v>
      </c>
    </row>
    <row r="87" spans="1:6" ht="89.25" x14ac:dyDescent="0.2">
      <c r="A87" s="84" t="s">
        <v>241</v>
      </c>
      <c r="B87" s="83" t="s">
        <v>151</v>
      </c>
      <c r="C87" s="124" t="s">
        <v>242</v>
      </c>
      <c r="D87" s="111">
        <v>35000</v>
      </c>
      <c r="E87" s="113">
        <f t="shared" si="3"/>
        <v>2616</v>
      </c>
      <c r="F87" s="112">
        <f t="shared" si="4"/>
        <v>32384</v>
      </c>
    </row>
    <row r="88" spans="1:6" ht="25.5" x14ac:dyDescent="0.2">
      <c r="A88" s="82" t="s">
        <v>176</v>
      </c>
      <c r="B88" s="83" t="s">
        <v>151</v>
      </c>
      <c r="C88" s="124" t="s">
        <v>243</v>
      </c>
      <c r="D88" s="111">
        <v>35000</v>
      </c>
      <c r="E88" s="113">
        <f t="shared" si="3"/>
        <v>2616</v>
      </c>
      <c r="F88" s="112">
        <f t="shared" si="4"/>
        <v>32384</v>
      </c>
    </row>
    <row r="89" spans="1:6" ht="25.5" x14ac:dyDescent="0.2">
      <c r="A89" s="82" t="s">
        <v>178</v>
      </c>
      <c r="B89" s="83" t="s">
        <v>151</v>
      </c>
      <c r="C89" s="124" t="s">
        <v>244</v>
      </c>
      <c r="D89" s="111">
        <v>35000</v>
      </c>
      <c r="E89" s="113">
        <f t="shared" si="3"/>
        <v>2616</v>
      </c>
      <c r="F89" s="112">
        <f t="shared" si="4"/>
        <v>32384</v>
      </c>
    </row>
    <row r="90" spans="1:6" ht="25.5" x14ac:dyDescent="0.2">
      <c r="A90" s="82" t="s">
        <v>180</v>
      </c>
      <c r="B90" s="83" t="s">
        <v>151</v>
      </c>
      <c r="C90" s="124" t="s">
        <v>245</v>
      </c>
      <c r="D90" s="111">
        <v>35000</v>
      </c>
      <c r="E90" s="113">
        <v>2616</v>
      </c>
      <c r="F90" s="112">
        <f t="shared" si="4"/>
        <v>32384</v>
      </c>
    </row>
    <row r="91" spans="1:6" ht="89.25" x14ac:dyDescent="0.2">
      <c r="A91" s="84" t="s">
        <v>386</v>
      </c>
      <c r="B91" s="86" t="s">
        <v>151</v>
      </c>
      <c r="C91" s="124" t="s">
        <v>387</v>
      </c>
      <c r="D91" s="105">
        <v>5000</v>
      </c>
      <c r="E91" s="106">
        <v>0</v>
      </c>
      <c r="F91" s="107">
        <v>0</v>
      </c>
    </row>
    <row r="92" spans="1:6" ht="25.5" x14ac:dyDescent="0.2">
      <c r="A92" s="82" t="s">
        <v>178</v>
      </c>
      <c r="B92" s="86"/>
      <c r="C92" s="124" t="s">
        <v>388</v>
      </c>
      <c r="D92" s="105">
        <v>5000</v>
      </c>
      <c r="E92" s="106">
        <v>0</v>
      </c>
      <c r="F92" s="107">
        <v>0</v>
      </c>
    </row>
    <row r="93" spans="1:6" s="132" customFormat="1" x14ac:dyDescent="0.2">
      <c r="A93" s="126" t="s">
        <v>246</v>
      </c>
      <c r="B93" s="127" t="s">
        <v>151</v>
      </c>
      <c r="C93" s="128" t="s">
        <v>247</v>
      </c>
      <c r="D93" s="129">
        <f>D94+D101+D106</f>
        <v>3527700</v>
      </c>
      <c r="E93" s="129">
        <f>E94+E101+E106</f>
        <v>3206852.55</v>
      </c>
      <c r="F93" s="131">
        <f t="shared" si="4"/>
        <v>320847.45000000019</v>
      </c>
    </row>
    <row r="94" spans="1:6" x14ac:dyDescent="0.2">
      <c r="A94" s="85" t="s">
        <v>248</v>
      </c>
      <c r="B94" s="86" t="s">
        <v>151</v>
      </c>
      <c r="C94" s="122" t="s">
        <v>249</v>
      </c>
      <c r="D94" s="105">
        <v>4000</v>
      </c>
      <c r="E94" s="106">
        <v>0</v>
      </c>
      <c r="F94" s="107">
        <f t="shared" si="4"/>
        <v>4000</v>
      </c>
    </row>
    <row r="95" spans="1:6" ht="38.25" x14ac:dyDescent="0.2">
      <c r="A95" s="82" t="s">
        <v>250</v>
      </c>
      <c r="B95" s="83" t="s">
        <v>151</v>
      </c>
      <c r="C95" s="124" t="s">
        <v>251</v>
      </c>
      <c r="D95" s="111">
        <v>4000</v>
      </c>
      <c r="E95" s="106">
        <v>0</v>
      </c>
      <c r="F95" s="112">
        <f t="shared" si="4"/>
        <v>4000</v>
      </c>
    </row>
    <row r="96" spans="1:6" ht="25.5" x14ac:dyDescent="0.2">
      <c r="A96" s="82" t="s">
        <v>252</v>
      </c>
      <c r="B96" s="83" t="s">
        <v>151</v>
      </c>
      <c r="C96" s="124" t="s">
        <v>253</v>
      </c>
      <c r="D96" s="111">
        <v>4000</v>
      </c>
      <c r="E96" s="106">
        <v>0</v>
      </c>
      <c r="F96" s="112">
        <f t="shared" si="4"/>
        <v>4000</v>
      </c>
    </row>
    <row r="97" spans="1:6" ht="89.25" x14ac:dyDescent="0.2">
      <c r="A97" s="84" t="s">
        <v>254</v>
      </c>
      <c r="B97" s="83" t="s">
        <v>151</v>
      </c>
      <c r="C97" s="124" t="s">
        <v>255</v>
      </c>
      <c r="D97" s="111">
        <v>4000</v>
      </c>
      <c r="E97" s="106">
        <v>0</v>
      </c>
      <c r="F97" s="112">
        <f t="shared" si="4"/>
        <v>4000</v>
      </c>
    </row>
    <row r="98" spans="1:6" ht="25.5" x14ac:dyDescent="0.2">
      <c r="A98" s="82" t="s">
        <v>176</v>
      </c>
      <c r="B98" s="83" t="s">
        <v>151</v>
      </c>
      <c r="C98" s="124" t="s">
        <v>256</v>
      </c>
      <c r="D98" s="111">
        <v>4000</v>
      </c>
      <c r="E98" s="106">
        <v>0</v>
      </c>
      <c r="F98" s="112">
        <f t="shared" si="4"/>
        <v>4000</v>
      </c>
    </row>
    <row r="99" spans="1:6" ht="25.5" x14ac:dyDescent="0.2">
      <c r="A99" s="82" t="s">
        <v>178</v>
      </c>
      <c r="B99" s="83" t="s">
        <v>151</v>
      </c>
      <c r="C99" s="124" t="s">
        <v>257</v>
      </c>
      <c r="D99" s="111">
        <v>4000</v>
      </c>
      <c r="E99" s="106">
        <v>0</v>
      </c>
      <c r="F99" s="112">
        <f t="shared" si="4"/>
        <v>4000</v>
      </c>
    </row>
    <row r="100" spans="1:6" ht="25.5" x14ac:dyDescent="0.2">
      <c r="A100" s="88" t="s">
        <v>180</v>
      </c>
      <c r="B100" s="83" t="s">
        <v>151</v>
      </c>
      <c r="C100" s="124" t="s">
        <v>258</v>
      </c>
      <c r="D100" s="111">
        <v>4000</v>
      </c>
      <c r="E100" s="106">
        <v>0</v>
      </c>
      <c r="F100" s="112">
        <f t="shared" si="4"/>
        <v>4000</v>
      </c>
    </row>
    <row r="101" spans="1:6" x14ac:dyDescent="0.2">
      <c r="A101" s="89" t="s">
        <v>411</v>
      </c>
      <c r="B101" s="86" t="s">
        <v>151</v>
      </c>
      <c r="C101" s="124" t="s">
        <v>443</v>
      </c>
      <c r="D101" s="105">
        <f>D102</f>
        <v>2000000</v>
      </c>
      <c r="E101" s="105">
        <f t="shared" ref="E101:F101" si="5">E102</f>
        <v>1980000</v>
      </c>
      <c r="F101" s="105">
        <f t="shared" si="5"/>
        <v>0</v>
      </c>
    </row>
    <row r="102" spans="1:6" ht="89.25" x14ac:dyDescent="0.2">
      <c r="A102" s="90" t="s">
        <v>410</v>
      </c>
      <c r="B102" s="86" t="s">
        <v>151</v>
      </c>
      <c r="C102" s="122" t="s">
        <v>412</v>
      </c>
      <c r="D102" s="105">
        <f t="shared" ref="D102:E104" si="6">D103</f>
        <v>2000000</v>
      </c>
      <c r="E102" s="106">
        <f t="shared" si="6"/>
        <v>1980000</v>
      </c>
      <c r="F102" s="107">
        <v>0</v>
      </c>
    </row>
    <row r="103" spans="1:6" ht="25.5" x14ac:dyDescent="0.2">
      <c r="A103" s="82" t="s">
        <v>176</v>
      </c>
      <c r="B103" s="86" t="s">
        <v>151</v>
      </c>
      <c r="C103" s="122" t="s">
        <v>413</v>
      </c>
      <c r="D103" s="105">
        <f t="shared" si="6"/>
        <v>2000000</v>
      </c>
      <c r="E103" s="106">
        <f t="shared" si="6"/>
        <v>1980000</v>
      </c>
      <c r="F103" s="107">
        <v>0</v>
      </c>
    </row>
    <row r="104" spans="1:6" ht="25.5" x14ac:dyDescent="0.2">
      <c r="A104" s="82" t="s">
        <v>178</v>
      </c>
      <c r="B104" s="86" t="s">
        <v>151</v>
      </c>
      <c r="C104" s="122" t="s">
        <v>414</v>
      </c>
      <c r="D104" s="105">
        <f t="shared" si="6"/>
        <v>2000000</v>
      </c>
      <c r="E104" s="106">
        <f t="shared" si="6"/>
        <v>1980000</v>
      </c>
      <c r="F104" s="107">
        <v>0</v>
      </c>
    </row>
    <row r="105" spans="1:6" ht="25.5" x14ac:dyDescent="0.2">
      <c r="A105" s="82" t="s">
        <v>180</v>
      </c>
      <c r="B105" s="86" t="s">
        <v>151</v>
      </c>
      <c r="C105" s="122" t="s">
        <v>415</v>
      </c>
      <c r="D105" s="105">
        <v>2000000</v>
      </c>
      <c r="E105" s="106">
        <v>1980000</v>
      </c>
      <c r="F105" s="107">
        <v>0</v>
      </c>
    </row>
    <row r="106" spans="1:6" x14ac:dyDescent="0.2">
      <c r="A106" s="85" t="s">
        <v>259</v>
      </c>
      <c r="B106" s="86" t="s">
        <v>151</v>
      </c>
      <c r="C106" s="122" t="s">
        <v>260</v>
      </c>
      <c r="D106" s="105">
        <f>D107</f>
        <v>1523700</v>
      </c>
      <c r="E106" s="105">
        <f>E107</f>
        <v>1226852.55</v>
      </c>
      <c r="F106" s="107">
        <f t="shared" si="4"/>
        <v>296847.44999999995</v>
      </c>
    </row>
    <row r="107" spans="1:6" ht="38.25" x14ac:dyDescent="0.2">
      <c r="A107" s="82" t="s">
        <v>250</v>
      </c>
      <c r="B107" s="83" t="s">
        <v>151</v>
      </c>
      <c r="C107" s="124" t="s">
        <v>261</v>
      </c>
      <c r="D107" s="111">
        <f>D108+D113+D118+D122</f>
        <v>1523700</v>
      </c>
      <c r="E107" s="111">
        <f>E108+E113+E118+E122</f>
        <v>1226852.55</v>
      </c>
      <c r="F107" s="112">
        <f t="shared" si="4"/>
        <v>296847.44999999995</v>
      </c>
    </row>
    <row r="108" spans="1:6" ht="38.25" x14ac:dyDescent="0.2">
      <c r="A108" s="82" t="s">
        <v>262</v>
      </c>
      <c r="B108" s="83" t="s">
        <v>151</v>
      </c>
      <c r="C108" s="124" t="s">
        <v>263</v>
      </c>
      <c r="D108" s="111">
        <v>781900</v>
      </c>
      <c r="E108" s="113">
        <f t="shared" ref="E108:E111" si="7">E109</f>
        <v>611191.11</v>
      </c>
      <c r="F108" s="112">
        <f t="shared" si="4"/>
        <v>170708.89</v>
      </c>
    </row>
    <row r="109" spans="1:6" ht="102" x14ac:dyDescent="0.2">
      <c r="A109" s="84" t="s">
        <v>264</v>
      </c>
      <c r="B109" s="83" t="s">
        <v>151</v>
      </c>
      <c r="C109" s="124" t="s">
        <v>265</v>
      </c>
      <c r="D109" s="111">
        <v>781900</v>
      </c>
      <c r="E109" s="113">
        <f t="shared" si="7"/>
        <v>611191.11</v>
      </c>
      <c r="F109" s="112">
        <f t="shared" si="4"/>
        <v>170708.89</v>
      </c>
    </row>
    <row r="110" spans="1:6" ht="25.5" x14ac:dyDescent="0.2">
      <c r="A110" s="82" t="s">
        <v>176</v>
      </c>
      <c r="B110" s="83" t="s">
        <v>151</v>
      </c>
      <c r="C110" s="124" t="s">
        <v>266</v>
      </c>
      <c r="D110" s="111">
        <v>781900</v>
      </c>
      <c r="E110" s="113">
        <f t="shared" si="7"/>
        <v>611191.11</v>
      </c>
      <c r="F110" s="112">
        <f t="shared" si="4"/>
        <v>170708.89</v>
      </c>
    </row>
    <row r="111" spans="1:6" ht="25.5" x14ac:dyDescent="0.2">
      <c r="A111" s="82" t="s">
        <v>178</v>
      </c>
      <c r="B111" s="83" t="s">
        <v>151</v>
      </c>
      <c r="C111" s="124" t="s">
        <v>267</v>
      </c>
      <c r="D111" s="111">
        <v>781900</v>
      </c>
      <c r="E111" s="113">
        <f t="shared" si="7"/>
        <v>611191.11</v>
      </c>
      <c r="F111" s="112">
        <f t="shared" si="4"/>
        <v>170708.89</v>
      </c>
    </row>
    <row r="112" spans="1:6" ht="25.5" x14ac:dyDescent="0.2">
      <c r="A112" s="82" t="s">
        <v>180</v>
      </c>
      <c r="B112" s="83" t="s">
        <v>151</v>
      </c>
      <c r="C112" s="124" t="s">
        <v>268</v>
      </c>
      <c r="D112" s="111">
        <v>781900</v>
      </c>
      <c r="E112" s="113">
        <v>611191.11</v>
      </c>
      <c r="F112" s="112">
        <f t="shared" si="4"/>
        <v>170708.89</v>
      </c>
    </row>
    <row r="113" spans="1:6" ht="25.5" x14ac:dyDescent="0.2">
      <c r="A113" s="82" t="s">
        <v>269</v>
      </c>
      <c r="B113" s="83" t="s">
        <v>151</v>
      </c>
      <c r="C113" s="124" t="s">
        <v>270</v>
      </c>
      <c r="D113" s="111">
        <f>D114</f>
        <v>64000</v>
      </c>
      <c r="E113" s="113">
        <f>E114</f>
        <v>34500</v>
      </c>
      <c r="F113" s="112">
        <f t="shared" si="4"/>
        <v>29500</v>
      </c>
    </row>
    <row r="114" spans="1:6" ht="76.5" x14ac:dyDescent="0.2">
      <c r="A114" s="84" t="s">
        <v>271</v>
      </c>
      <c r="B114" s="83" t="s">
        <v>151</v>
      </c>
      <c r="C114" s="124" t="s">
        <v>272</v>
      </c>
      <c r="D114" s="111">
        <f>D115</f>
        <v>64000</v>
      </c>
      <c r="E114" s="113">
        <f>E115</f>
        <v>34500</v>
      </c>
      <c r="F114" s="112">
        <f t="shared" si="4"/>
        <v>29500</v>
      </c>
    </row>
    <row r="115" spans="1:6" ht="25.5" x14ac:dyDescent="0.2">
      <c r="A115" s="82" t="s">
        <v>176</v>
      </c>
      <c r="B115" s="83" t="s">
        <v>151</v>
      </c>
      <c r="C115" s="124" t="s">
        <v>273</v>
      </c>
      <c r="D115" s="111">
        <f>D116</f>
        <v>64000</v>
      </c>
      <c r="E115" s="113">
        <f>E117</f>
        <v>34500</v>
      </c>
      <c r="F115" s="112">
        <f t="shared" si="4"/>
        <v>29500</v>
      </c>
    </row>
    <row r="116" spans="1:6" ht="25.5" x14ac:dyDescent="0.2">
      <c r="A116" s="82" t="s">
        <v>178</v>
      </c>
      <c r="B116" s="83" t="s">
        <v>151</v>
      </c>
      <c r="C116" s="124" t="s">
        <v>274</v>
      </c>
      <c r="D116" s="111">
        <f>D117</f>
        <v>64000</v>
      </c>
      <c r="E116" s="113">
        <f>E117</f>
        <v>34500</v>
      </c>
      <c r="F116" s="112">
        <f t="shared" si="4"/>
        <v>29500</v>
      </c>
    </row>
    <row r="117" spans="1:6" ht="25.5" x14ac:dyDescent="0.2">
      <c r="A117" s="82" t="s">
        <v>180</v>
      </c>
      <c r="B117" s="83" t="s">
        <v>151</v>
      </c>
      <c r="C117" s="124" t="s">
        <v>275</v>
      </c>
      <c r="D117" s="111">
        <v>64000</v>
      </c>
      <c r="E117" s="113">
        <v>34500</v>
      </c>
      <c r="F117" s="112">
        <f t="shared" si="4"/>
        <v>29500</v>
      </c>
    </row>
    <row r="118" spans="1:6" ht="102" x14ac:dyDescent="0.2">
      <c r="A118" s="84" t="s">
        <v>276</v>
      </c>
      <c r="B118" s="83" t="s">
        <v>151</v>
      </c>
      <c r="C118" s="124" t="s">
        <v>277</v>
      </c>
      <c r="D118" s="111">
        <f>D119</f>
        <v>557800</v>
      </c>
      <c r="E118" s="113">
        <f t="shared" ref="D118:E120" si="8">E119</f>
        <v>496656.89</v>
      </c>
      <c r="F118" s="112">
        <f t="shared" si="4"/>
        <v>61143.109999999986</v>
      </c>
    </row>
    <row r="119" spans="1:6" ht="25.5" x14ac:dyDescent="0.2">
      <c r="A119" s="82" t="s">
        <v>176</v>
      </c>
      <c r="B119" s="83" t="s">
        <v>151</v>
      </c>
      <c r="C119" s="124" t="s">
        <v>278</v>
      </c>
      <c r="D119" s="111">
        <f t="shared" si="8"/>
        <v>557800</v>
      </c>
      <c r="E119" s="113">
        <f t="shared" si="8"/>
        <v>496656.89</v>
      </c>
      <c r="F119" s="112">
        <f t="shared" si="4"/>
        <v>61143.109999999986</v>
      </c>
    </row>
    <row r="120" spans="1:6" ht="25.5" x14ac:dyDescent="0.2">
      <c r="A120" s="82" t="s">
        <v>178</v>
      </c>
      <c r="B120" s="83" t="s">
        <v>151</v>
      </c>
      <c r="C120" s="124" t="s">
        <v>279</v>
      </c>
      <c r="D120" s="111">
        <f t="shared" si="8"/>
        <v>557800</v>
      </c>
      <c r="E120" s="113">
        <f t="shared" si="8"/>
        <v>496656.89</v>
      </c>
      <c r="F120" s="112">
        <f t="shared" si="4"/>
        <v>61143.109999999986</v>
      </c>
    </row>
    <row r="121" spans="1:6" ht="25.5" x14ac:dyDescent="0.2">
      <c r="A121" s="82" t="s">
        <v>180</v>
      </c>
      <c r="B121" s="83" t="s">
        <v>151</v>
      </c>
      <c r="C121" s="124" t="s">
        <v>280</v>
      </c>
      <c r="D121" s="111">
        <v>557800</v>
      </c>
      <c r="E121" s="113">
        <v>496656.89</v>
      </c>
      <c r="F121" s="112">
        <f t="shared" si="4"/>
        <v>61143.109999999986</v>
      </c>
    </row>
    <row r="122" spans="1:6" ht="38.25" x14ac:dyDescent="0.2">
      <c r="A122" s="82" t="s">
        <v>281</v>
      </c>
      <c r="B122" s="83" t="s">
        <v>151</v>
      </c>
      <c r="C122" s="124" t="s">
        <v>282</v>
      </c>
      <c r="D122" s="111">
        <v>120000</v>
      </c>
      <c r="E122" s="113">
        <f>E123</f>
        <v>84504.55</v>
      </c>
      <c r="F122" s="112">
        <f t="shared" ref="F122:F150" si="9">IF(OR(D122="-",IF(E122="-",0,E122)&gt;=IF(D122="-",0,D122)),"-",IF(D122="-",0,D122)-IF(E122="-",0,E122))</f>
        <v>35495.449999999997</v>
      </c>
    </row>
    <row r="123" spans="1:6" ht="25.5" x14ac:dyDescent="0.2">
      <c r="A123" s="82" t="s">
        <v>283</v>
      </c>
      <c r="B123" s="83" t="s">
        <v>151</v>
      </c>
      <c r="C123" s="124" t="s">
        <v>284</v>
      </c>
      <c r="D123" s="111">
        <v>120000</v>
      </c>
      <c r="E123" s="113">
        <f>E124</f>
        <v>84504.55</v>
      </c>
      <c r="F123" s="112">
        <f t="shared" si="9"/>
        <v>35495.449999999997</v>
      </c>
    </row>
    <row r="124" spans="1:6" ht="102" x14ac:dyDescent="0.2">
      <c r="A124" s="84" t="s">
        <v>285</v>
      </c>
      <c r="B124" s="83" t="s">
        <v>151</v>
      </c>
      <c r="C124" s="124" t="s">
        <v>286</v>
      </c>
      <c r="D124" s="111">
        <v>120000</v>
      </c>
      <c r="E124" s="113">
        <f>E125</f>
        <v>84504.55</v>
      </c>
      <c r="F124" s="112">
        <f t="shared" si="9"/>
        <v>35495.449999999997</v>
      </c>
    </row>
    <row r="125" spans="1:6" ht="25.5" x14ac:dyDescent="0.2">
      <c r="A125" s="82" t="s">
        <v>176</v>
      </c>
      <c r="B125" s="83" t="s">
        <v>151</v>
      </c>
      <c r="C125" s="124" t="s">
        <v>287</v>
      </c>
      <c r="D125" s="111">
        <v>120000</v>
      </c>
      <c r="E125" s="113">
        <f>E127</f>
        <v>84504.55</v>
      </c>
      <c r="F125" s="112">
        <f t="shared" si="9"/>
        <v>35495.449999999997</v>
      </c>
    </row>
    <row r="126" spans="1:6" ht="25.5" x14ac:dyDescent="0.2">
      <c r="A126" s="82" t="s">
        <v>178</v>
      </c>
      <c r="B126" s="83" t="s">
        <v>151</v>
      </c>
      <c r="C126" s="124" t="s">
        <v>288</v>
      </c>
      <c r="D126" s="111">
        <v>120000</v>
      </c>
      <c r="E126" s="113">
        <f>E127</f>
        <v>84504.55</v>
      </c>
      <c r="F126" s="112">
        <f t="shared" si="9"/>
        <v>35495.449999999997</v>
      </c>
    </row>
    <row r="127" spans="1:6" ht="25.5" x14ac:dyDescent="0.2">
      <c r="A127" s="82" t="s">
        <v>180</v>
      </c>
      <c r="B127" s="83" t="s">
        <v>151</v>
      </c>
      <c r="C127" s="124" t="s">
        <v>289</v>
      </c>
      <c r="D127" s="111">
        <v>120000</v>
      </c>
      <c r="E127" s="113">
        <v>84504.55</v>
      </c>
      <c r="F127" s="112">
        <f t="shared" si="9"/>
        <v>35495.449999999997</v>
      </c>
    </row>
    <row r="128" spans="1:6" s="132" customFormat="1" x14ac:dyDescent="0.2">
      <c r="A128" s="126" t="s">
        <v>290</v>
      </c>
      <c r="B128" s="127" t="s">
        <v>151</v>
      </c>
      <c r="C128" s="128" t="s">
        <v>291</v>
      </c>
      <c r="D128" s="129">
        <v>100000</v>
      </c>
      <c r="E128" s="130">
        <f>E132</f>
        <v>90688</v>
      </c>
      <c r="F128" s="131">
        <f t="shared" si="9"/>
        <v>9312</v>
      </c>
    </row>
    <row r="129" spans="1:6" ht="25.5" x14ac:dyDescent="0.2">
      <c r="A129" s="85" t="s">
        <v>292</v>
      </c>
      <c r="B129" s="86" t="s">
        <v>151</v>
      </c>
      <c r="C129" s="122" t="s">
        <v>293</v>
      </c>
      <c r="D129" s="105">
        <v>100000</v>
      </c>
      <c r="E129" s="106">
        <v>90688</v>
      </c>
      <c r="F129" s="107">
        <f t="shared" si="9"/>
        <v>9312</v>
      </c>
    </row>
    <row r="130" spans="1:6" ht="38.25" x14ac:dyDescent="0.2">
      <c r="A130" s="82" t="s">
        <v>294</v>
      </c>
      <c r="B130" s="83" t="s">
        <v>151</v>
      </c>
      <c r="C130" s="124" t="s">
        <v>295</v>
      </c>
      <c r="D130" s="111">
        <v>100000</v>
      </c>
      <c r="E130" s="106">
        <v>90688</v>
      </c>
      <c r="F130" s="112">
        <f t="shared" si="9"/>
        <v>9312</v>
      </c>
    </row>
    <row r="131" spans="1:6" ht="38.25" x14ac:dyDescent="0.2">
      <c r="A131" s="82" t="s">
        <v>296</v>
      </c>
      <c r="B131" s="83" t="s">
        <v>151</v>
      </c>
      <c r="C131" s="124" t="s">
        <v>297</v>
      </c>
      <c r="D131" s="111">
        <v>100000</v>
      </c>
      <c r="E131" s="106">
        <v>90688</v>
      </c>
      <c r="F131" s="112">
        <f t="shared" si="9"/>
        <v>9312</v>
      </c>
    </row>
    <row r="132" spans="1:6" ht="89.25" x14ac:dyDescent="0.2">
      <c r="A132" s="84" t="s">
        <v>298</v>
      </c>
      <c r="B132" s="83" t="s">
        <v>151</v>
      </c>
      <c r="C132" s="124" t="s">
        <v>299</v>
      </c>
      <c r="D132" s="111">
        <v>100000</v>
      </c>
      <c r="E132" s="106">
        <v>90688</v>
      </c>
      <c r="F132" s="112">
        <f t="shared" si="9"/>
        <v>9312</v>
      </c>
    </row>
    <row r="133" spans="1:6" ht="25.5" x14ac:dyDescent="0.2">
      <c r="A133" s="82" t="s">
        <v>176</v>
      </c>
      <c r="B133" s="83" t="s">
        <v>151</v>
      </c>
      <c r="C133" s="124" t="s">
        <v>300</v>
      </c>
      <c r="D133" s="111">
        <v>100000</v>
      </c>
      <c r="E133" s="106">
        <v>90688</v>
      </c>
      <c r="F133" s="112">
        <f t="shared" si="9"/>
        <v>9312</v>
      </c>
    </row>
    <row r="134" spans="1:6" ht="25.5" x14ac:dyDescent="0.2">
      <c r="A134" s="82" t="s">
        <v>178</v>
      </c>
      <c r="B134" s="83" t="s">
        <v>151</v>
      </c>
      <c r="C134" s="124" t="s">
        <v>301</v>
      </c>
      <c r="D134" s="111">
        <v>100000</v>
      </c>
      <c r="E134" s="106">
        <v>90688</v>
      </c>
      <c r="F134" s="112">
        <f t="shared" si="9"/>
        <v>9312</v>
      </c>
    </row>
    <row r="135" spans="1:6" ht="25.5" x14ac:dyDescent="0.2">
      <c r="A135" s="82" t="s">
        <v>180</v>
      </c>
      <c r="B135" s="83" t="s">
        <v>151</v>
      </c>
      <c r="C135" s="124" t="s">
        <v>302</v>
      </c>
      <c r="D135" s="111">
        <v>100000</v>
      </c>
      <c r="E135" s="106">
        <v>90688</v>
      </c>
      <c r="F135" s="112">
        <f t="shared" si="9"/>
        <v>9312</v>
      </c>
    </row>
    <row r="136" spans="1:6" s="132" customFormat="1" x14ac:dyDescent="0.2">
      <c r="A136" s="126" t="s">
        <v>303</v>
      </c>
      <c r="B136" s="127" t="s">
        <v>151</v>
      </c>
      <c r="C136" s="128" t="s">
        <v>304</v>
      </c>
      <c r="D136" s="129">
        <v>30000</v>
      </c>
      <c r="E136" s="130">
        <f t="shared" ref="E136:E142" si="10">E137</f>
        <v>30000</v>
      </c>
      <c r="F136" s="131" t="str">
        <f t="shared" si="9"/>
        <v>-</v>
      </c>
    </row>
    <row r="137" spans="1:6" ht="25.5" x14ac:dyDescent="0.2">
      <c r="A137" s="85" t="s">
        <v>305</v>
      </c>
      <c r="B137" s="86" t="s">
        <v>151</v>
      </c>
      <c r="C137" s="122" t="s">
        <v>306</v>
      </c>
      <c r="D137" s="105">
        <v>30000</v>
      </c>
      <c r="E137" s="106">
        <f t="shared" si="10"/>
        <v>30000</v>
      </c>
      <c r="F137" s="107" t="str">
        <f t="shared" si="9"/>
        <v>-</v>
      </c>
    </row>
    <row r="138" spans="1:6" ht="25.5" x14ac:dyDescent="0.2">
      <c r="A138" s="82" t="s">
        <v>190</v>
      </c>
      <c r="B138" s="83" t="s">
        <v>151</v>
      </c>
      <c r="C138" s="124" t="s">
        <v>307</v>
      </c>
      <c r="D138" s="111">
        <f>D140</f>
        <v>30000</v>
      </c>
      <c r="E138" s="113">
        <f t="shared" si="10"/>
        <v>30000</v>
      </c>
      <c r="F138" s="112" t="str">
        <f t="shared" si="9"/>
        <v>-</v>
      </c>
    </row>
    <row r="139" spans="1:6" x14ac:dyDescent="0.2">
      <c r="A139" s="82" t="s">
        <v>192</v>
      </c>
      <c r="B139" s="83" t="s">
        <v>151</v>
      </c>
      <c r="C139" s="124" t="s">
        <v>308</v>
      </c>
      <c r="D139" s="111">
        <f>D140</f>
        <v>30000</v>
      </c>
      <c r="E139" s="113">
        <f t="shared" si="10"/>
        <v>30000</v>
      </c>
      <c r="F139" s="112" t="str">
        <f t="shared" si="9"/>
        <v>-</v>
      </c>
    </row>
    <row r="140" spans="1:6" ht="63.75" x14ac:dyDescent="0.2">
      <c r="A140" s="82" t="s">
        <v>309</v>
      </c>
      <c r="B140" s="83" t="s">
        <v>151</v>
      </c>
      <c r="C140" s="124" t="s">
        <v>310</v>
      </c>
      <c r="D140" s="111">
        <f>D142</f>
        <v>30000</v>
      </c>
      <c r="E140" s="113">
        <f t="shared" si="10"/>
        <v>30000</v>
      </c>
      <c r="F140" s="112" t="str">
        <f t="shared" si="9"/>
        <v>-</v>
      </c>
    </row>
    <row r="141" spans="1:6" ht="25.5" x14ac:dyDescent="0.2">
      <c r="A141" s="82" t="s">
        <v>176</v>
      </c>
      <c r="B141" s="83" t="s">
        <v>151</v>
      </c>
      <c r="C141" s="124" t="s">
        <v>311</v>
      </c>
      <c r="D141" s="111">
        <f>D142</f>
        <v>30000</v>
      </c>
      <c r="E141" s="113">
        <f t="shared" si="10"/>
        <v>30000</v>
      </c>
      <c r="F141" s="112" t="str">
        <f t="shared" si="9"/>
        <v>-</v>
      </c>
    </row>
    <row r="142" spans="1:6" ht="25.5" x14ac:dyDescent="0.2">
      <c r="A142" s="82" t="s">
        <v>178</v>
      </c>
      <c r="B142" s="83" t="s">
        <v>151</v>
      </c>
      <c r="C142" s="124" t="s">
        <v>312</v>
      </c>
      <c r="D142" s="111">
        <f>D143</f>
        <v>30000</v>
      </c>
      <c r="E142" s="113">
        <f t="shared" si="10"/>
        <v>30000</v>
      </c>
      <c r="F142" s="112" t="str">
        <f t="shared" si="9"/>
        <v>-</v>
      </c>
    </row>
    <row r="143" spans="1:6" ht="25.5" x14ac:dyDescent="0.2">
      <c r="A143" s="82" t="s">
        <v>180</v>
      </c>
      <c r="B143" s="83" t="s">
        <v>151</v>
      </c>
      <c r="C143" s="124" t="s">
        <v>313</v>
      </c>
      <c r="D143" s="111">
        <v>30000</v>
      </c>
      <c r="E143" s="113">
        <v>30000</v>
      </c>
      <c r="F143" s="112" t="str">
        <f t="shared" si="9"/>
        <v>-</v>
      </c>
    </row>
    <row r="144" spans="1:6" s="132" customFormat="1" x14ac:dyDescent="0.2">
      <c r="A144" s="126" t="s">
        <v>314</v>
      </c>
      <c r="B144" s="127" t="s">
        <v>151</v>
      </c>
      <c r="C144" s="128" t="s">
        <v>315</v>
      </c>
      <c r="D144" s="129">
        <f>D145</f>
        <v>6227800</v>
      </c>
      <c r="E144" s="130">
        <f>E147+E152+E156</f>
        <v>6227737.4500000002</v>
      </c>
      <c r="F144" s="131">
        <f t="shared" si="9"/>
        <v>62.549999999813735</v>
      </c>
    </row>
    <row r="145" spans="1:6" x14ac:dyDescent="0.2">
      <c r="A145" s="85" t="s">
        <v>316</v>
      </c>
      <c r="B145" s="86" t="s">
        <v>151</v>
      </c>
      <c r="C145" s="122" t="s">
        <v>317</v>
      </c>
      <c r="D145" s="105">
        <f>D146</f>
        <v>6227800</v>
      </c>
      <c r="E145" s="106">
        <f>E146</f>
        <v>4629358.79</v>
      </c>
      <c r="F145" s="107">
        <f t="shared" si="9"/>
        <v>1598441.21</v>
      </c>
    </row>
    <row r="146" spans="1:6" ht="25.5" x14ac:dyDescent="0.2">
      <c r="A146" s="82" t="s">
        <v>318</v>
      </c>
      <c r="B146" s="83" t="s">
        <v>151</v>
      </c>
      <c r="C146" s="124" t="s">
        <v>319</v>
      </c>
      <c r="D146" s="111">
        <f>D147+D152+D156</f>
        <v>6227800</v>
      </c>
      <c r="E146" s="113">
        <f>SUM(E147+E158)</f>
        <v>4629358.79</v>
      </c>
      <c r="F146" s="112">
        <f t="shared" si="9"/>
        <v>1598441.21</v>
      </c>
    </row>
    <row r="147" spans="1:6" x14ac:dyDescent="0.2">
      <c r="A147" s="82" t="s">
        <v>320</v>
      </c>
      <c r="B147" s="83" t="s">
        <v>151</v>
      </c>
      <c r="C147" s="124" t="s">
        <v>321</v>
      </c>
      <c r="D147" s="111">
        <f>D148</f>
        <v>4223600</v>
      </c>
      <c r="E147" s="113">
        <f>E151</f>
        <v>4223600</v>
      </c>
      <c r="F147" s="112" t="str">
        <f t="shared" si="9"/>
        <v>-</v>
      </c>
    </row>
    <row r="148" spans="1:6" ht="76.5" x14ac:dyDescent="0.2">
      <c r="A148" s="84" t="s">
        <v>322</v>
      </c>
      <c r="B148" s="83" t="s">
        <v>151</v>
      </c>
      <c r="C148" s="124" t="s">
        <v>323</v>
      </c>
      <c r="D148" s="111">
        <f>D149</f>
        <v>4223600</v>
      </c>
      <c r="E148" s="113">
        <f>E151</f>
        <v>4223600</v>
      </c>
      <c r="F148" s="112" t="str">
        <f t="shared" si="9"/>
        <v>-</v>
      </c>
    </row>
    <row r="149" spans="1:6" ht="25.5" x14ac:dyDescent="0.2">
      <c r="A149" s="82" t="s">
        <v>324</v>
      </c>
      <c r="B149" s="83" t="s">
        <v>151</v>
      </c>
      <c r="C149" s="124" t="s">
        <v>325</v>
      </c>
      <c r="D149" s="111">
        <f>D150</f>
        <v>4223600</v>
      </c>
      <c r="E149" s="113">
        <f>E151</f>
        <v>4223600</v>
      </c>
      <c r="F149" s="112" t="str">
        <f t="shared" si="9"/>
        <v>-</v>
      </c>
    </row>
    <row r="150" spans="1:6" x14ac:dyDescent="0.2">
      <c r="A150" s="82" t="s">
        <v>326</v>
      </c>
      <c r="B150" s="83" t="s">
        <v>151</v>
      </c>
      <c r="C150" s="124" t="s">
        <v>327</v>
      </c>
      <c r="D150" s="111">
        <f>D151</f>
        <v>4223600</v>
      </c>
      <c r="E150" s="113">
        <f>E151</f>
        <v>4223600</v>
      </c>
      <c r="F150" s="112" t="str">
        <f t="shared" si="9"/>
        <v>-</v>
      </c>
    </row>
    <row r="151" spans="1:6" ht="51" x14ac:dyDescent="0.2">
      <c r="A151" s="82" t="s">
        <v>328</v>
      </c>
      <c r="B151" s="83" t="s">
        <v>151</v>
      </c>
      <c r="C151" s="124" t="s">
        <v>329</v>
      </c>
      <c r="D151" s="111">
        <v>4223600</v>
      </c>
      <c r="E151" s="113">
        <v>4223600</v>
      </c>
      <c r="F151" s="112" t="str">
        <f t="shared" ref="F151:F168" si="11">IF(OR(D151="-",IF(E151="-",0,E151)&gt;=IF(D151="-",0,D151)),"-",IF(D151="-",0,D151)-IF(E151="-",0,E151))</f>
        <v>-</v>
      </c>
    </row>
    <row r="152" spans="1:6" ht="63.75" x14ac:dyDescent="0.2">
      <c r="A152" s="82" t="s">
        <v>389</v>
      </c>
      <c r="B152" s="83" t="s">
        <v>151</v>
      </c>
      <c r="C152" s="124" t="s">
        <v>390</v>
      </c>
      <c r="D152" s="111">
        <f>D153</f>
        <v>1598400</v>
      </c>
      <c r="E152" s="113">
        <v>1598378.66</v>
      </c>
      <c r="F152" s="112">
        <f t="shared" si="11"/>
        <v>21.340000000083819</v>
      </c>
    </row>
    <row r="153" spans="1:6" ht="25.5" x14ac:dyDescent="0.2">
      <c r="A153" s="82" t="s">
        <v>176</v>
      </c>
      <c r="B153" s="83" t="s">
        <v>151</v>
      </c>
      <c r="C153" s="124" t="s">
        <v>408</v>
      </c>
      <c r="D153" s="111">
        <f>D154</f>
        <v>1598400</v>
      </c>
      <c r="E153" s="113">
        <v>1598378.66</v>
      </c>
      <c r="F153" s="112">
        <f t="shared" si="11"/>
        <v>21.340000000083819</v>
      </c>
    </row>
    <row r="154" spans="1:6" ht="25.5" x14ac:dyDescent="0.2">
      <c r="A154" s="82" t="s">
        <v>178</v>
      </c>
      <c r="B154" s="83" t="s">
        <v>151</v>
      </c>
      <c r="C154" s="124" t="s">
        <v>409</v>
      </c>
      <c r="D154" s="111">
        <f>D155</f>
        <v>1598400</v>
      </c>
      <c r="E154" s="113">
        <v>1598378.66</v>
      </c>
      <c r="F154" s="112">
        <f t="shared" si="11"/>
        <v>21.340000000083819</v>
      </c>
    </row>
    <row r="155" spans="1:6" ht="25.5" x14ac:dyDescent="0.2">
      <c r="A155" s="82" t="s">
        <v>180</v>
      </c>
      <c r="B155" s="83" t="s">
        <v>151</v>
      </c>
      <c r="C155" s="124" t="s">
        <v>446</v>
      </c>
      <c r="D155" s="111">
        <v>1598400</v>
      </c>
      <c r="E155" s="113">
        <v>1598378.66</v>
      </c>
      <c r="F155" s="112">
        <f t="shared" si="11"/>
        <v>21.340000000083819</v>
      </c>
    </row>
    <row r="156" spans="1:6" ht="51" x14ac:dyDescent="0.2">
      <c r="A156" s="85" t="s">
        <v>426</v>
      </c>
      <c r="B156" s="83" t="s">
        <v>151</v>
      </c>
      <c r="C156" s="122" t="s">
        <v>436</v>
      </c>
      <c r="D156" s="111">
        <v>405800</v>
      </c>
      <c r="E156" s="113">
        <f>E158</f>
        <v>405758.79</v>
      </c>
      <c r="F156" s="112">
        <f t="shared" si="11"/>
        <v>41.210000000020955</v>
      </c>
    </row>
    <row r="157" spans="1:6" ht="54" customHeight="1" x14ac:dyDescent="0.2">
      <c r="A157" s="85" t="s">
        <v>426</v>
      </c>
      <c r="B157" s="83" t="s">
        <v>151</v>
      </c>
      <c r="C157" s="122" t="s">
        <v>436</v>
      </c>
      <c r="D157" s="111">
        <v>405800</v>
      </c>
      <c r="E157" s="113">
        <f>E158</f>
        <v>405758.79</v>
      </c>
      <c r="F157" s="112">
        <f t="shared" si="11"/>
        <v>41.210000000020955</v>
      </c>
    </row>
    <row r="158" spans="1:6" ht="51" x14ac:dyDescent="0.2">
      <c r="A158" s="85" t="s">
        <v>426</v>
      </c>
      <c r="B158" s="83"/>
      <c r="C158" s="122" t="s">
        <v>436</v>
      </c>
      <c r="D158" s="111">
        <v>405800</v>
      </c>
      <c r="E158" s="113">
        <v>405758.79</v>
      </c>
      <c r="F158" s="112">
        <f t="shared" si="11"/>
        <v>41.210000000020955</v>
      </c>
    </row>
    <row r="159" spans="1:6" x14ac:dyDescent="0.2">
      <c r="A159" s="126" t="s">
        <v>330</v>
      </c>
      <c r="B159" s="133" t="s">
        <v>151</v>
      </c>
      <c r="C159" s="128" t="s">
        <v>331</v>
      </c>
      <c r="D159" s="134">
        <v>64100</v>
      </c>
      <c r="E159" s="135">
        <f>E161</f>
        <v>64010.28</v>
      </c>
      <c r="F159" s="136">
        <f t="shared" si="11"/>
        <v>89.720000000001164</v>
      </c>
    </row>
    <row r="160" spans="1:6" x14ac:dyDescent="0.2">
      <c r="A160" s="85" t="s">
        <v>332</v>
      </c>
      <c r="B160" s="86" t="s">
        <v>151</v>
      </c>
      <c r="C160" s="122" t="s">
        <v>333</v>
      </c>
      <c r="D160" s="105">
        <v>64100</v>
      </c>
      <c r="E160" s="113">
        <f t="shared" ref="E160:E165" si="12">E161</f>
        <v>64010.28</v>
      </c>
      <c r="F160" s="107">
        <f t="shared" si="11"/>
        <v>89.720000000001164</v>
      </c>
    </row>
    <row r="161" spans="1:6" ht="25.5" x14ac:dyDescent="0.2">
      <c r="A161" s="82" t="s">
        <v>190</v>
      </c>
      <c r="B161" s="86" t="s">
        <v>151</v>
      </c>
      <c r="C161" s="124" t="s">
        <v>334</v>
      </c>
      <c r="D161" s="105">
        <v>64100</v>
      </c>
      <c r="E161" s="113">
        <f t="shared" si="12"/>
        <v>64010.28</v>
      </c>
      <c r="F161" s="107">
        <f t="shared" si="11"/>
        <v>89.720000000001164</v>
      </c>
    </row>
    <row r="162" spans="1:6" x14ac:dyDescent="0.2">
      <c r="A162" s="82" t="s">
        <v>192</v>
      </c>
      <c r="B162" s="83" t="s">
        <v>151</v>
      </c>
      <c r="C162" s="124" t="s">
        <v>335</v>
      </c>
      <c r="D162" s="111">
        <v>64100</v>
      </c>
      <c r="E162" s="113">
        <f t="shared" si="12"/>
        <v>64010.28</v>
      </c>
      <c r="F162" s="112">
        <f t="shared" si="11"/>
        <v>89.720000000001164</v>
      </c>
    </row>
    <row r="163" spans="1:6" ht="63.75" x14ac:dyDescent="0.2">
      <c r="A163" s="82" t="s">
        <v>336</v>
      </c>
      <c r="B163" s="83" t="s">
        <v>151</v>
      </c>
      <c r="C163" s="124" t="s">
        <v>337</v>
      </c>
      <c r="D163" s="111">
        <v>64100</v>
      </c>
      <c r="E163" s="113">
        <f t="shared" si="12"/>
        <v>64010.28</v>
      </c>
      <c r="F163" s="112">
        <f t="shared" si="11"/>
        <v>89.720000000001164</v>
      </c>
    </row>
    <row r="164" spans="1:6" x14ac:dyDescent="0.2">
      <c r="A164" s="82" t="s">
        <v>338</v>
      </c>
      <c r="B164" s="83" t="s">
        <v>151</v>
      </c>
      <c r="C164" s="124" t="s">
        <v>339</v>
      </c>
      <c r="D164" s="111">
        <v>64100</v>
      </c>
      <c r="E164" s="113">
        <f t="shared" si="12"/>
        <v>64010.28</v>
      </c>
      <c r="F164" s="112">
        <f t="shared" si="11"/>
        <v>89.720000000001164</v>
      </c>
    </row>
    <row r="165" spans="1:6" ht="25.5" x14ac:dyDescent="0.2">
      <c r="A165" s="82" t="s">
        <v>340</v>
      </c>
      <c r="B165" s="83" t="s">
        <v>151</v>
      </c>
      <c r="C165" s="124" t="s">
        <v>341</v>
      </c>
      <c r="D165" s="111">
        <v>64100</v>
      </c>
      <c r="E165" s="113">
        <f t="shared" si="12"/>
        <v>64010.28</v>
      </c>
      <c r="F165" s="112">
        <f t="shared" si="11"/>
        <v>89.720000000001164</v>
      </c>
    </row>
    <row r="166" spans="1:6" s="132" customFormat="1" ht="38.25" x14ac:dyDescent="0.2">
      <c r="A166" s="88" t="s">
        <v>342</v>
      </c>
      <c r="B166" s="83" t="s">
        <v>151</v>
      </c>
      <c r="C166" s="124" t="s">
        <v>343</v>
      </c>
      <c r="D166" s="111">
        <v>64100</v>
      </c>
      <c r="E166" s="113">
        <v>64010.28</v>
      </c>
      <c r="F166" s="112">
        <f t="shared" si="11"/>
        <v>89.720000000001164</v>
      </c>
    </row>
    <row r="167" spans="1:6" x14ac:dyDescent="0.2">
      <c r="A167" s="137" t="s">
        <v>391</v>
      </c>
      <c r="B167" s="133" t="s">
        <v>151</v>
      </c>
      <c r="C167" s="138" t="s">
        <v>393</v>
      </c>
      <c r="D167" s="134">
        <f>D168</f>
        <v>5000</v>
      </c>
      <c r="E167" s="135">
        <v>0</v>
      </c>
      <c r="F167" s="136">
        <f t="shared" si="11"/>
        <v>5000</v>
      </c>
    </row>
    <row r="168" spans="1:6" ht="38.25" x14ac:dyDescent="0.2">
      <c r="A168" s="91" t="s">
        <v>392</v>
      </c>
      <c r="B168" s="92" t="s">
        <v>151</v>
      </c>
      <c r="C168" s="124" t="s">
        <v>394</v>
      </c>
      <c r="D168" s="111">
        <v>5000</v>
      </c>
      <c r="E168" s="113">
        <v>0</v>
      </c>
      <c r="F168" s="111">
        <f t="shared" si="11"/>
        <v>5000</v>
      </c>
    </row>
    <row r="169" spans="1:6" ht="13.5" thickBot="1" x14ac:dyDescent="0.25">
      <c r="A169" s="89"/>
      <c r="B169" s="92"/>
      <c r="C169" s="124"/>
      <c r="D169" s="111"/>
      <c r="E169" s="113">
        <v>0</v>
      </c>
      <c r="F169" s="111"/>
    </row>
    <row r="170" spans="1:6" ht="12.75" customHeight="1" thickBot="1" x14ac:dyDescent="0.25">
      <c r="A170" s="93" t="s">
        <v>395</v>
      </c>
      <c r="B170" s="94" t="s">
        <v>396</v>
      </c>
      <c r="C170" s="125"/>
      <c r="D170" s="111">
        <v>-664600</v>
      </c>
      <c r="E170" s="113">
        <f>Доходы!E19-Расходы!E13</f>
        <v>303825.81000000052</v>
      </c>
      <c r="F170" s="114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 E28:F29 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>
      <selection activeCell="D22" sqref="D2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75" t="s">
        <v>345</v>
      </c>
      <c r="B1" s="175"/>
      <c r="C1" s="175"/>
      <c r="D1" s="175"/>
      <c r="E1" s="175"/>
      <c r="F1" s="175"/>
    </row>
    <row r="2" spans="1:6" ht="13.15" customHeight="1" x14ac:dyDescent="0.25">
      <c r="A2" s="154" t="s">
        <v>346</v>
      </c>
      <c r="B2" s="154"/>
      <c r="C2" s="154"/>
      <c r="D2" s="154"/>
      <c r="E2" s="154"/>
      <c r="F2" s="154"/>
    </row>
    <row r="3" spans="1:6" ht="9" customHeight="1" x14ac:dyDescent="0.2">
      <c r="A3" s="3"/>
      <c r="B3" s="44"/>
      <c r="C3" s="38"/>
      <c r="D3" s="6"/>
      <c r="E3" s="6"/>
      <c r="F3" s="38"/>
    </row>
    <row r="4" spans="1:6" ht="13.9" customHeight="1" x14ac:dyDescent="0.2">
      <c r="A4" s="145" t="s">
        <v>21</v>
      </c>
      <c r="B4" s="139" t="s">
        <v>22</v>
      </c>
      <c r="C4" s="176" t="s">
        <v>347</v>
      </c>
      <c r="D4" s="142" t="s">
        <v>24</v>
      </c>
      <c r="E4" s="142" t="s">
        <v>25</v>
      </c>
      <c r="F4" s="148" t="s">
        <v>26</v>
      </c>
    </row>
    <row r="5" spans="1:6" ht="4.9000000000000004" customHeight="1" x14ac:dyDescent="0.2">
      <c r="A5" s="146"/>
      <c r="B5" s="140"/>
      <c r="C5" s="177"/>
      <c r="D5" s="143"/>
      <c r="E5" s="143"/>
      <c r="F5" s="149"/>
    </row>
    <row r="6" spans="1:6" ht="6" customHeight="1" x14ac:dyDescent="0.2">
      <c r="A6" s="146"/>
      <c r="B6" s="140"/>
      <c r="C6" s="177"/>
      <c r="D6" s="143"/>
      <c r="E6" s="143"/>
      <c r="F6" s="149"/>
    </row>
    <row r="7" spans="1:6" ht="4.9000000000000004" customHeight="1" x14ac:dyDescent="0.2">
      <c r="A7" s="146"/>
      <c r="B7" s="140"/>
      <c r="C7" s="177"/>
      <c r="D7" s="143"/>
      <c r="E7" s="143"/>
      <c r="F7" s="149"/>
    </row>
    <row r="8" spans="1:6" ht="6" customHeight="1" x14ac:dyDescent="0.2">
      <c r="A8" s="146"/>
      <c r="B8" s="140"/>
      <c r="C8" s="177"/>
      <c r="D8" s="143"/>
      <c r="E8" s="143"/>
      <c r="F8" s="149"/>
    </row>
    <row r="9" spans="1:6" ht="6" customHeight="1" x14ac:dyDescent="0.2">
      <c r="A9" s="146"/>
      <c r="B9" s="140"/>
      <c r="C9" s="177"/>
      <c r="D9" s="143"/>
      <c r="E9" s="143"/>
      <c r="F9" s="149"/>
    </row>
    <row r="10" spans="1:6" ht="18" customHeight="1" x14ac:dyDescent="0.2">
      <c r="A10" s="147"/>
      <c r="B10" s="141"/>
      <c r="C10" s="178"/>
      <c r="D10" s="144"/>
      <c r="E10" s="144"/>
      <c r="F10" s="150"/>
    </row>
    <row r="11" spans="1:6" ht="13.5" customHeight="1" x14ac:dyDescent="0.2">
      <c r="A11" s="15">
        <v>1</v>
      </c>
      <c r="B11" s="16">
        <v>2</v>
      </c>
      <c r="C11" s="17">
        <v>3</v>
      </c>
      <c r="D11" s="18" t="s">
        <v>27</v>
      </c>
      <c r="E11" s="39" t="s">
        <v>28</v>
      </c>
      <c r="F11" s="19" t="s">
        <v>29</v>
      </c>
    </row>
    <row r="12" spans="1:6" ht="22.5" x14ac:dyDescent="0.2">
      <c r="A12" s="45" t="s">
        <v>348</v>
      </c>
      <c r="B12" s="46" t="s">
        <v>349</v>
      </c>
      <c r="C12" s="47" t="s">
        <v>152</v>
      </c>
      <c r="D12" s="48">
        <f>D18</f>
        <v>664600</v>
      </c>
      <c r="E12" s="48">
        <f>E18</f>
        <v>2272415.459999999</v>
      </c>
      <c r="F12" s="49" t="s">
        <v>152</v>
      </c>
    </row>
    <row r="13" spans="1:6" x14ac:dyDescent="0.2">
      <c r="A13" s="50" t="s">
        <v>33</v>
      </c>
      <c r="B13" s="51"/>
      <c r="C13" s="52"/>
      <c r="D13" s="53"/>
      <c r="E13" s="53"/>
      <c r="F13" s="54"/>
    </row>
    <row r="14" spans="1:6" ht="22.5" x14ac:dyDescent="0.2">
      <c r="A14" s="40" t="s">
        <v>350</v>
      </c>
      <c r="B14" s="55" t="s">
        <v>351</v>
      </c>
      <c r="C14" s="56" t="s">
        <v>152</v>
      </c>
      <c r="D14" s="41" t="s">
        <v>44</v>
      </c>
      <c r="E14" s="41" t="s">
        <v>44</v>
      </c>
      <c r="F14" s="42" t="s">
        <v>44</v>
      </c>
    </row>
    <row r="15" spans="1:6" x14ac:dyDescent="0.2">
      <c r="A15" s="50" t="s">
        <v>352</v>
      </c>
      <c r="B15" s="51"/>
      <c r="C15" s="52"/>
      <c r="D15" s="53"/>
      <c r="E15" s="53"/>
      <c r="F15" s="54"/>
    </row>
    <row r="16" spans="1:6" x14ac:dyDescent="0.2">
      <c r="A16" s="40" t="s">
        <v>353</v>
      </c>
      <c r="B16" s="55" t="s">
        <v>354</v>
      </c>
      <c r="C16" s="56" t="s">
        <v>152</v>
      </c>
      <c r="D16" s="41" t="s">
        <v>44</v>
      </c>
      <c r="E16" s="41" t="s">
        <v>44</v>
      </c>
      <c r="F16" s="42" t="s">
        <v>44</v>
      </c>
    </row>
    <row r="17" spans="1:6" x14ac:dyDescent="0.2">
      <c r="A17" s="50" t="s">
        <v>352</v>
      </c>
      <c r="B17" s="51"/>
      <c r="C17" s="52"/>
      <c r="D17" s="53"/>
      <c r="E17" s="53"/>
      <c r="F17" s="54"/>
    </row>
    <row r="18" spans="1:6" x14ac:dyDescent="0.2">
      <c r="A18" s="45" t="s">
        <v>355</v>
      </c>
      <c r="B18" s="46" t="s">
        <v>356</v>
      </c>
      <c r="C18" s="47" t="s">
        <v>357</v>
      </c>
      <c r="D18" s="48">
        <f>D19</f>
        <v>664600</v>
      </c>
      <c r="E18" s="48">
        <f>E19</f>
        <v>2272415.459999999</v>
      </c>
      <c r="F18" s="49">
        <f>F19</f>
        <v>2534346.1800000002</v>
      </c>
    </row>
    <row r="19" spans="1:6" ht="22.5" x14ac:dyDescent="0.2">
      <c r="A19" s="45" t="s">
        <v>358</v>
      </c>
      <c r="B19" s="46" t="s">
        <v>356</v>
      </c>
      <c r="C19" s="47" t="s">
        <v>359</v>
      </c>
      <c r="D19" s="48">
        <f>D22+D20</f>
        <v>664600</v>
      </c>
      <c r="E19" s="48">
        <f>E20+E22</f>
        <v>2272415.459999999</v>
      </c>
      <c r="F19" s="49">
        <v>2534346.1800000002</v>
      </c>
    </row>
    <row r="20" spans="1:6" x14ac:dyDescent="0.2">
      <c r="A20" s="45" t="s">
        <v>360</v>
      </c>
      <c r="B20" s="46" t="s">
        <v>361</v>
      </c>
      <c r="C20" s="47" t="s">
        <v>362</v>
      </c>
      <c r="D20" s="48">
        <f>D21</f>
        <v>-14087600</v>
      </c>
      <c r="E20" s="48">
        <f>E21</f>
        <v>-11584510.140000001</v>
      </c>
      <c r="F20" s="49" t="s">
        <v>434</v>
      </c>
    </row>
    <row r="21" spans="1:6" ht="22.5" x14ac:dyDescent="0.2">
      <c r="A21" s="20" t="s">
        <v>363</v>
      </c>
      <c r="B21" s="21" t="s">
        <v>361</v>
      </c>
      <c r="C21" s="57" t="s">
        <v>364</v>
      </c>
      <c r="D21" s="23">
        <v>-14087600</v>
      </c>
      <c r="E21" s="23">
        <v>-11584510.140000001</v>
      </c>
      <c r="F21" s="43" t="s">
        <v>344</v>
      </c>
    </row>
    <row r="22" spans="1:6" x14ac:dyDescent="0.2">
      <c r="A22" s="45" t="s">
        <v>365</v>
      </c>
      <c r="B22" s="46" t="s">
        <v>366</v>
      </c>
      <c r="C22" s="47" t="s">
        <v>367</v>
      </c>
      <c r="D22" s="48">
        <f>D23</f>
        <v>14752200</v>
      </c>
      <c r="E22" s="48">
        <f>E23</f>
        <v>13856925.6</v>
      </c>
      <c r="F22" s="49" t="s">
        <v>344</v>
      </c>
    </row>
    <row r="23" spans="1:6" ht="22.5" x14ac:dyDescent="0.2">
      <c r="A23" s="20" t="s">
        <v>368</v>
      </c>
      <c r="B23" s="21" t="s">
        <v>366</v>
      </c>
      <c r="C23" s="57" t="s">
        <v>369</v>
      </c>
      <c r="D23" s="23">
        <v>14752200</v>
      </c>
      <c r="E23" s="23">
        <f>Расходы!E13</f>
        <v>13856925.6</v>
      </c>
      <c r="F23" s="43" t="s">
        <v>344</v>
      </c>
    </row>
    <row r="24" spans="1:6" ht="12.75" customHeight="1" x14ac:dyDescent="0.2">
      <c r="A24" s="58"/>
      <c r="B24" s="59"/>
      <c r="C24" s="60"/>
      <c r="D24" s="61"/>
      <c r="E24" s="61"/>
      <c r="F24" s="62"/>
    </row>
    <row r="27" spans="1:6" ht="12.75" customHeight="1" x14ac:dyDescent="0.2">
      <c r="A27" t="s">
        <v>397</v>
      </c>
      <c r="C27" t="s">
        <v>398</v>
      </c>
      <c r="D27" t="s">
        <v>399</v>
      </c>
    </row>
    <row r="31" spans="1:6" ht="12.75" customHeight="1" x14ac:dyDescent="0.2">
      <c r="A31" t="s">
        <v>400</v>
      </c>
      <c r="C31" t="s">
        <v>401</v>
      </c>
      <c r="D31" t="s">
        <v>435</v>
      </c>
    </row>
    <row r="34" spans="1:4" ht="12.75" customHeight="1" x14ac:dyDescent="0.2">
      <c r="A34" t="s">
        <v>402</v>
      </c>
      <c r="C34" t="s">
        <v>401</v>
      </c>
      <c r="D34" s="74" t="s">
        <v>427</v>
      </c>
    </row>
    <row r="38" spans="1:4" ht="12.75" customHeight="1" x14ac:dyDescent="0.2">
      <c r="A38" s="7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370</v>
      </c>
      <c r="B1" t="s">
        <v>28</v>
      </c>
    </row>
    <row r="2" spans="1:2" x14ac:dyDescent="0.2">
      <c r="A2" t="s">
        <v>371</v>
      </c>
      <c r="B2" t="s">
        <v>372</v>
      </c>
    </row>
    <row r="3" spans="1:2" x14ac:dyDescent="0.2">
      <c r="A3" t="s">
        <v>373</v>
      </c>
      <c r="B3" t="s">
        <v>5</v>
      </c>
    </row>
    <row r="4" spans="1:2" x14ac:dyDescent="0.2">
      <c r="A4" t="s">
        <v>374</v>
      </c>
      <c r="B4" t="s">
        <v>375</v>
      </c>
    </row>
    <row r="5" spans="1:2" x14ac:dyDescent="0.2">
      <c r="A5" t="s">
        <v>376</v>
      </c>
      <c r="B5" t="s">
        <v>377</v>
      </c>
    </row>
    <row r="6" spans="1:2" x14ac:dyDescent="0.2">
      <c r="A6" t="s">
        <v>378</v>
      </c>
      <c r="B6" t="s">
        <v>379</v>
      </c>
    </row>
    <row r="7" spans="1:2" x14ac:dyDescent="0.2">
      <c r="A7" t="s">
        <v>380</v>
      </c>
      <c r="B7" t="s">
        <v>379</v>
      </c>
    </row>
    <row r="8" spans="1:2" x14ac:dyDescent="0.2">
      <c r="A8" t="s">
        <v>381</v>
      </c>
      <c r="B8" t="s">
        <v>382</v>
      </c>
    </row>
    <row r="9" spans="1:2" x14ac:dyDescent="0.2">
      <c r="A9" t="s">
        <v>383</v>
      </c>
      <c r="B9" t="s">
        <v>384</v>
      </c>
    </row>
    <row r="10" spans="1:2" x14ac:dyDescent="0.2">
      <c r="A10" t="s">
        <v>385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dc:description>POI HSSF rep:2.46.0.107</dc:description>
  <cp:lastModifiedBy>Пользователь</cp:lastModifiedBy>
  <cp:lastPrinted>2019-12-03T06:03:50Z</cp:lastPrinted>
  <dcterms:created xsi:type="dcterms:W3CDTF">2018-12-29T10:26:12Z</dcterms:created>
  <dcterms:modified xsi:type="dcterms:W3CDTF">2021-02-04T07:01:34Z</dcterms:modified>
</cp:coreProperties>
</file>