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!!!Disk_D\ФИНАНСИСТ\2 ФИН ОТДЕЛ\2024\117\"/>
    </mc:Choice>
  </mc:AlternateContent>
  <bookViews>
    <workbookView xWindow="0" yWindow="0" windowWidth="19200" windowHeight="11505"/>
  </bookViews>
  <sheets>
    <sheet name="Доходы" sheetId="1" r:id="rId1"/>
    <sheet name="Расходы" sheetId="2" r:id="rId2"/>
    <sheet name="-" sheetId="3" r:id="rId3"/>
    <sheet name="_params" sheetId="4" state="hidden" r:id="rId4"/>
    <sheet name="Лист1" sheetId="5" r:id="rId5"/>
  </sheets>
  <definedNames>
    <definedName name="APPT" localSheetId="2">'-'!$A$25</definedName>
    <definedName name="APPT" localSheetId="0">Доходы!$A$24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2">'-'!$F$23</definedName>
    <definedName name="LAST_CELL" localSheetId="0">Доходы!$F$95</definedName>
    <definedName name="LAST_CELL" localSheetId="1">Расходы!#REF!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2">'-'!$A$12</definedName>
    <definedName name="RBEGIN_1" localSheetId="0">Доходы!$A$19</definedName>
    <definedName name="RBEGIN_1" localSheetId="1">Расходы!$A$13</definedName>
    <definedName name="REG_DATE" localSheetId="0">Доходы!$H$4</definedName>
    <definedName name="REND_1" localSheetId="2">'-'!$A$23</definedName>
    <definedName name="REND_1" localSheetId="0">Доходы!$A$95</definedName>
    <definedName name="REND_1" localSheetId="1">Расходы!#REF!</definedName>
    <definedName name="S_520" localSheetId="2">'-'!$A$14</definedName>
    <definedName name="S_620" localSheetId="2">'-'!$A$16</definedName>
    <definedName name="S_700" localSheetId="2">'-'!$A$18</definedName>
    <definedName name="S_700A" localSheetId="2">'-'!$A$19</definedName>
    <definedName name="SIGN" localSheetId="2">'-'!$A$25:$D$26</definedName>
    <definedName name="SIGN" localSheetId="0">Доходы!$A$23:$D$25</definedName>
    <definedName name="SIGN" localSheetId="1">Расходы!$A$20:$D$22</definedName>
    <definedName name="SRC_CODE" localSheetId="0">Доходы!$H$8</definedName>
    <definedName name="SRC_KIND" localSheetId="0">Доходы!$H$7</definedName>
    <definedName name="_xlnm.Print_Area" localSheetId="0">Доходы!$A$1:$F$99</definedName>
  </definedNames>
  <calcPr calcId="162913"/>
</workbook>
</file>

<file path=xl/calcChain.xml><?xml version="1.0" encoding="utf-8"?>
<calcChain xmlns="http://schemas.openxmlformats.org/spreadsheetml/2006/main">
  <c r="E13" i="2" l="1"/>
  <c r="E44" i="2"/>
  <c r="E56" i="2"/>
  <c r="E67" i="1"/>
  <c r="E120" i="2" l="1"/>
  <c r="D67" i="1" l="1"/>
  <c r="D120" i="2"/>
  <c r="D44" i="2"/>
  <c r="D173" i="2"/>
  <c r="E74" i="1" l="1"/>
  <c r="E24" i="1" l="1"/>
  <c r="E23" i="1" s="1"/>
  <c r="E96" i="1"/>
  <c r="D175" i="2" l="1"/>
  <c r="D53" i="2"/>
  <c r="D52" i="2" s="1"/>
  <c r="D51" i="2" s="1"/>
  <c r="D45" i="1"/>
  <c r="D42" i="2"/>
  <c r="D41" i="2" s="1"/>
  <c r="D40" i="2" s="1"/>
  <c r="F32" i="2"/>
  <c r="D31" i="2"/>
  <c r="E154" i="2"/>
  <c r="E153" i="2" s="1"/>
  <c r="E152" i="2" s="1"/>
  <c r="E151" i="2" s="1"/>
  <c r="E150" i="2" s="1"/>
  <c r="D137" i="2"/>
  <c r="E90" i="1" l="1"/>
  <c r="E105" i="2" l="1"/>
  <c r="E17" i="2"/>
  <c r="E125" i="2"/>
  <c r="E70" i="2" l="1"/>
  <c r="E87" i="1" l="1"/>
  <c r="F155" i="2" l="1"/>
  <c r="D154" i="2"/>
  <c r="F154" i="2" s="1"/>
  <c r="E83" i="1"/>
  <c r="D153" i="2" l="1"/>
  <c r="F153" i="2" s="1"/>
  <c r="D152" i="2" l="1"/>
  <c r="D151" i="2" s="1"/>
  <c r="D150" i="2" s="1"/>
  <c r="F150" i="2" s="1"/>
  <c r="D83" i="1"/>
  <c r="F152" i="2" l="1"/>
  <c r="F151" i="2"/>
  <c r="F26" i="1"/>
  <c r="E191" i="2" l="1"/>
  <c r="E192" i="2"/>
  <c r="E31" i="2" l="1"/>
  <c r="F31" i="2" s="1"/>
  <c r="E80" i="1" l="1"/>
  <c r="D80" i="1"/>
  <c r="D17" i="2" l="1"/>
  <c r="E131" i="2" l="1"/>
  <c r="E178" i="2" l="1"/>
  <c r="D178" i="2"/>
  <c r="D124" i="2" l="1"/>
  <c r="D49" i="2"/>
  <c r="D47" i="2"/>
  <c r="E45" i="2" l="1"/>
  <c r="D16" i="2"/>
  <c r="D45" i="2"/>
  <c r="D56" i="2"/>
  <c r="E177" i="2"/>
  <c r="E173" i="2" s="1"/>
  <c r="D139" i="2"/>
  <c r="E176" i="2" l="1"/>
  <c r="E16" i="2"/>
  <c r="D85" i="1" l="1"/>
  <c r="D117" i="2" l="1"/>
  <c r="D116" i="2" s="1"/>
  <c r="E122" i="2"/>
  <c r="E117" i="2"/>
  <c r="E116" i="2" s="1"/>
  <c r="E46" i="2" l="1"/>
  <c r="D46" i="2"/>
  <c r="E53" i="2"/>
  <c r="E52" i="2" s="1"/>
  <c r="E51" i="2" s="1"/>
  <c r="E49" i="2"/>
  <c r="D94" i="1" l="1"/>
  <c r="E104" i="2" l="1"/>
  <c r="F115" i="2"/>
  <c r="E114" i="2"/>
  <c r="D114" i="2"/>
  <c r="D113" i="2" s="1"/>
  <c r="D112" i="2" s="1"/>
  <c r="F30" i="2"/>
  <c r="F114" i="2" l="1"/>
  <c r="E113" i="2"/>
  <c r="E112" i="2" s="1"/>
  <c r="F112" i="2" s="1"/>
  <c r="E28" i="2"/>
  <c r="E139" i="2"/>
  <c r="D105" i="2"/>
  <c r="D104" i="2" s="1"/>
  <c r="F113" i="2" l="1"/>
  <c r="D189" i="2"/>
  <c r="D58" i="2"/>
  <c r="D57" i="2" s="1"/>
  <c r="D27" i="2" l="1"/>
  <c r="D41" i="1"/>
  <c r="D40" i="1" s="1"/>
  <c r="E48" i="1"/>
  <c r="E47" i="1" s="1"/>
  <c r="D48" i="1"/>
  <c r="D47" i="1" s="1"/>
  <c r="F49" i="1"/>
  <c r="D90" i="1"/>
  <c r="D81" i="1"/>
  <c r="D69" i="1"/>
  <c r="D68" i="1" s="1"/>
  <c r="D65" i="1"/>
  <c r="D64" i="1" s="1"/>
  <c r="D63" i="1" s="1"/>
  <c r="D57" i="1"/>
  <c r="D56" i="1" s="1"/>
  <c r="D55" i="1" s="1"/>
  <c r="D53" i="1"/>
  <c r="D52" i="1" s="1"/>
  <c r="D51" i="1" s="1"/>
  <c r="D44" i="1"/>
  <c r="D23" i="1"/>
  <c r="D39" i="1" l="1"/>
  <c r="D21" i="1" s="1"/>
  <c r="E189" i="2" l="1"/>
  <c r="E72" i="2"/>
  <c r="E58" i="2"/>
  <c r="E57" i="2" s="1"/>
  <c r="E47" i="2" l="1"/>
  <c r="E69" i="1" l="1"/>
  <c r="F72" i="1"/>
  <c r="E65" i="1" l="1"/>
  <c r="E64" i="1" s="1"/>
  <c r="E63" i="1" s="1"/>
  <c r="E92" i="2"/>
  <c r="E91" i="2" s="1"/>
  <c r="D86" i="2"/>
  <c r="D92" i="2"/>
  <c r="D91" i="2" s="1"/>
  <c r="D22" i="3" l="1"/>
  <c r="D77" i="2" l="1"/>
  <c r="F57" i="2"/>
  <c r="F58" i="2"/>
  <c r="F59" i="2"/>
  <c r="D38" i="2"/>
  <c r="D37" i="2" s="1"/>
  <c r="E34" i="2"/>
  <c r="E33" i="2" s="1"/>
  <c r="D34" i="2"/>
  <c r="D87" i="1"/>
  <c r="E77" i="2"/>
  <c r="E62" i="2"/>
  <c r="F181" i="2"/>
  <c r="D135" i="2"/>
  <c r="D70" i="2"/>
  <c r="D69" i="2" s="1"/>
  <c r="D68" i="2" s="1"/>
  <c r="F39" i="2"/>
  <c r="F43" i="2"/>
  <c r="E175" i="2"/>
  <c r="E174" i="2" s="1"/>
  <c r="F193" i="2"/>
  <c r="F137" i="2"/>
  <c r="F138" i="2"/>
  <c r="F78" i="2"/>
  <c r="F71" i="2"/>
  <c r="E69" i="2"/>
  <c r="E68" i="2" s="1"/>
  <c r="E38" i="2"/>
  <c r="D128" i="2"/>
  <c r="D33" i="2" l="1"/>
  <c r="E172" i="2"/>
  <c r="F68" i="2"/>
  <c r="F77" i="2"/>
  <c r="F69" i="2"/>
  <c r="F38" i="2"/>
  <c r="F70" i="2"/>
  <c r="D192" i="2"/>
  <c r="E128" i="2" l="1"/>
  <c r="D62" i="2"/>
  <c r="D19" i="3" l="1"/>
  <c r="D18" i="3" s="1"/>
  <c r="D12" i="3" s="1"/>
  <c r="F190" i="2"/>
  <c r="E110" i="2"/>
  <c r="E109" i="2" s="1"/>
  <c r="E108" i="2" s="1"/>
  <c r="E107" i="2" s="1"/>
  <c r="E106" i="2" s="1"/>
  <c r="D110" i="2"/>
  <c r="D109" i="2" s="1"/>
  <c r="D108" i="2" s="1"/>
  <c r="D107" i="2" s="1"/>
  <c r="D106" i="2" s="1"/>
  <c r="D76" i="2"/>
  <c r="E22" i="1" l="1"/>
  <c r="E81" i="1"/>
  <c r="E53" i="1"/>
  <c r="E52" i="1" s="1"/>
  <c r="E51" i="1" s="1"/>
  <c r="E88" i="1"/>
  <c r="D188" i="2"/>
  <c r="D187" i="2" s="1"/>
  <c r="D186" i="2" s="1"/>
  <c r="D185" i="2" s="1"/>
  <c r="E162" i="2"/>
  <c r="E161" i="2" s="1"/>
  <c r="E160" i="2" s="1"/>
  <c r="E159" i="2" s="1"/>
  <c r="E158" i="2" s="1"/>
  <c r="E157" i="2" s="1"/>
  <c r="D162" i="2"/>
  <c r="D161" i="2" s="1"/>
  <c r="D160" i="2" s="1"/>
  <c r="D159" i="2" s="1"/>
  <c r="D158" i="2" s="1"/>
  <c r="D157" i="2" s="1"/>
  <c r="D156" i="2" s="1"/>
  <c r="D145" i="2"/>
  <c r="D144" i="2" s="1"/>
  <c r="D143" i="2" s="1"/>
  <c r="D142" i="2" s="1"/>
  <c r="D141" i="2" s="1"/>
  <c r="D125" i="2"/>
  <c r="D123" i="2" s="1"/>
  <c r="D122" i="2" s="1"/>
  <c r="D121" i="2" s="1"/>
  <c r="D184" i="2" l="1"/>
  <c r="D183" i="2" s="1"/>
  <c r="D100" i="2"/>
  <c r="D99" i="2" s="1"/>
  <c r="D98" i="2" s="1"/>
  <c r="D97" i="2" s="1"/>
  <c r="D96" i="2" s="1"/>
  <c r="D95" i="2" s="1"/>
  <c r="D94" i="2" s="1"/>
  <c r="E80" i="2"/>
  <c r="E76" i="2" s="1"/>
  <c r="D80" i="2"/>
  <c r="D79" i="2" s="1"/>
  <c r="D61" i="2" l="1"/>
  <c r="D60" i="2" s="1"/>
  <c r="D28" i="2"/>
  <c r="D26" i="2" s="1"/>
  <c r="D22" i="2"/>
  <c r="D19" i="2" s="1"/>
  <c r="E94" i="1"/>
  <c r="E92" i="1" s="1"/>
  <c r="E79" i="1" s="1"/>
  <c r="F64" i="1"/>
  <c r="F65" i="1"/>
  <c r="F66" i="1"/>
  <c r="F63" i="1"/>
  <c r="D21" i="2" l="1"/>
  <c r="D20" i="2" s="1"/>
  <c r="D18" i="2"/>
  <c r="E88" i="2"/>
  <c r="E87" i="2" s="1"/>
  <c r="E86" i="2" s="1"/>
  <c r="E156" i="2"/>
  <c r="F156" i="2" s="1"/>
  <c r="D191" i="2"/>
  <c r="D88" i="2"/>
  <c r="D87" i="2" s="1"/>
  <c r="D72" i="2" l="1"/>
  <c r="D85" i="2"/>
  <c r="D84" i="2" s="1"/>
  <c r="D83" i="2" s="1"/>
  <c r="D82" i="2" s="1"/>
  <c r="D65" i="2" l="1"/>
  <c r="D64" i="2" s="1"/>
  <c r="D66" i="2"/>
  <c r="E130" i="2"/>
  <c r="E129" i="2" s="1"/>
  <c r="E66" i="2"/>
  <c r="E65" i="2" s="1"/>
  <c r="E61" i="2" l="1"/>
  <c r="D170" i="2"/>
  <c r="D168" i="2" s="1"/>
  <c r="F77" i="1"/>
  <c r="F76" i="1"/>
  <c r="E22" i="2"/>
  <c r="E42" i="2"/>
  <c r="E37" i="2" s="1"/>
  <c r="D177" i="2"/>
  <c r="E60" i="2" l="1"/>
  <c r="D176" i="2"/>
  <c r="D174" i="2" s="1"/>
  <c r="E41" i="2"/>
  <c r="F42" i="2"/>
  <c r="D166" i="2"/>
  <c r="D165" i="2" s="1"/>
  <c r="D164" i="2" s="1"/>
  <c r="D167" i="2"/>
  <c r="D169" i="2"/>
  <c r="F80" i="2"/>
  <c r="F81" i="2"/>
  <c r="D20" i="3"/>
  <c r="E144" i="2"/>
  <c r="E143" i="2" s="1"/>
  <c r="E142" i="2" s="1"/>
  <c r="E141" i="2" s="1"/>
  <c r="E145" i="2"/>
  <c r="E100" i="2"/>
  <c r="E99" i="2" s="1"/>
  <c r="E98" i="2" s="1"/>
  <c r="E97" i="2" s="1"/>
  <c r="E96" i="2" s="1"/>
  <c r="E95" i="2" s="1"/>
  <c r="E94" i="2" s="1"/>
  <c r="D92" i="1" l="1"/>
  <c r="D79" i="1" s="1"/>
  <c r="E40" i="2"/>
  <c r="F41" i="2"/>
  <c r="D172" i="2"/>
  <c r="D15" i="2" s="1"/>
  <c r="E135" i="2"/>
  <c r="E134" i="2" s="1"/>
  <c r="E133" i="2" s="1"/>
  <c r="D134" i="2"/>
  <c r="D133" i="2" s="1"/>
  <c r="D131" i="2"/>
  <c r="D130" i="2" s="1"/>
  <c r="D129" i="2" s="1"/>
  <c r="D55" i="2"/>
  <c r="D78" i="1" l="1"/>
  <c r="D19" i="1" s="1"/>
  <c r="F40" i="2"/>
  <c r="E188" i="2"/>
  <c r="E187" i="2" s="1"/>
  <c r="E186" i="2" s="1"/>
  <c r="E185" i="2" s="1"/>
  <c r="E184" i="2" l="1"/>
  <c r="E183" i="2" s="1"/>
  <c r="F183" i="2" s="1"/>
  <c r="E170" i="2"/>
  <c r="E169" i="2" s="1"/>
  <c r="E168" i="2" s="1"/>
  <c r="E167" i="2" s="1"/>
  <c r="E166" i="2" s="1"/>
  <c r="E165" i="2" s="1"/>
  <c r="E164" i="2" s="1"/>
  <c r="E124" i="2"/>
  <c r="E123" i="2" s="1"/>
  <c r="E79" i="2"/>
  <c r="F79" i="2" l="1"/>
  <c r="E85" i="2"/>
  <c r="E84" i="2" s="1"/>
  <c r="E83" i="2" s="1"/>
  <c r="E82" i="2" s="1"/>
  <c r="E15" i="2" s="1"/>
  <c r="E45" i="1"/>
  <c r="E57" i="1"/>
  <c r="E56" i="1" s="1"/>
  <c r="E55" i="1" s="1"/>
  <c r="E121" i="2" l="1"/>
  <c r="F76" i="2"/>
  <c r="E55" i="2"/>
  <c r="F192" i="2"/>
  <c r="E78" i="1" l="1"/>
  <c r="F33" i="2"/>
  <c r="E21" i="2"/>
  <c r="D13" i="2"/>
  <c r="D194" i="2" s="1"/>
  <c r="E41" i="1"/>
  <c r="E40" i="1" s="1"/>
  <c r="F24" i="1"/>
  <c r="E44" i="1"/>
  <c r="E39" i="1" s="1"/>
  <c r="F48" i="1"/>
  <c r="F22" i="1"/>
  <c r="F23" i="1"/>
  <c r="F25" i="1"/>
  <c r="F27" i="1"/>
  <c r="F28" i="1"/>
  <c r="F29" i="1"/>
  <c r="F30" i="1"/>
  <c r="F31" i="1"/>
  <c r="F32" i="1"/>
  <c r="F33" i="1"/>
  <c r="F34" i="1"/>
  <c r="F35" i="1"/>
  <c r="F36" i="1"/>
  <c r="F37" i="1"/>
  <c r="F38" i="1"/>
  <c r="F42" i="1"/>
  <c r="F43" i="1"/>
  <c r="F45" i="1"/>
  <c r="F46" i="1"/>
  <c r="F47" i="1"/>
  <c r="F51" i="1"/>
  <c r="F52" i="1"/>
  <c r="F53" i="1"/>
  <c r="F54" i="1"/>
  <c r="F55" i="1"/>
  <c r="F56" i="1"/>
  <c r="F57" i="1"/>
  <c r="F58" i="1"/>
  <c r="F59" i="1"/>
  <c r="F60" i="1"/>
  <c r="F61" i="1"/>
  <c r="F62" i="1"/>
  <c r="F67" i="1"/>
  <c r="F68" i="1"/>
  <c r="F69" i="1"/>
  <c r="F70" i="1"/>
  <c r="F73" i="1"/>
  <c r="F80" i="1"/>
  <c r="F81" i="1"/>
  <c r="F82" i="1"/>
  <c r="F87" i="1"/>
  <c r="F88" i="1"/>
  <c r="F89" i="1"/>
  <c r="F90" i="1"/>
  <c r="F91" i="1"/>
  <c r="F92" i="1"/>
  <c r="F94" i="1"/>
  <c r="F95" i="1"/>
  <c r="F22" i="2"/>
  <c r="F23" i="2"/>
  <c r="F24" i="2"/>
  <c r="F25" i="2"/>
  <c r="F29" i="2"/>
  <c r="F35" i="2"/>
  <c r="F36" i="2"/>
  <c r="F37" i="2"/>
  <c r="F55" i="2"/>
  <c r="F56" i="2"/>
  <c r="F60" i="2"/>
  <c r="F61" i="2"/>
  <c r="F62" i="2"/>
  <c r="F63" i="2"/>
  <c r="F64" i="2"/>
  <c r="F65" i="2"/>
  <c r="F66" i="2"/>
  <c r="F67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4" i="2"/>
  <c r="F105" i="2"/>
  <c r="F106" i="2"/>
  <c r="F107" i="2"/>
  <c r="F108" i="2"/>
  <c r="F109" i="2"/>
  <c r="F110" i="2"/>
  <c r="F111" i="2"/>
  <c r="F123" i="2"/>
  <c r="F122" i="2" s="1"/>
  <c r="F124" i="2"/>
  <c r="F125" i="2"/>
  <c r="F127" i="2"/>
  <c r="F129" i="2"/>
  <c r="F130" i="2"/>
  <c r="F131" i="2"/>
  <c r="F132" i="2"/>
  <c r="F133" i="2"/>
  <c r="F134" i="2"/>
  <c r="F135" i="2"/>
  <c r="F136" i="2"/>
  <c r="F141" i="2"/>
  <c r="F142" i="2"/>
  <c r="F143" i="2"/>
  <c r="F144" i="2"/>
  <c r="F145" i="2"/>
  <c r="F146" i="2"/>
  <c r="F15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75" i="2"/>
  <c r="F176" i="2"/>
  <c r="F177" i="2"/>
  <c r="F178" i="2"/>
  <c r="F179" i="2"/>
  <c r="F184" i="2"/>
  <c r="F185" i="2"/>
  <c r="F186" i="2"/>
  <c r="F187" i="2"/>
  <c r="F188" i="2"/>
  <c r="F189" i="2"/>
  <c r="F191" i="2"/>
  <c r="F17" i="2" l="1"/>
  <c r="F128" i="2"/>
  <c r="F121" i="2" s="1"/>
  <c r="F120" i="2" s="1"/>
  <c r="F79" i="1"/>
  <c r="F28" i="2"/>
  <c r="E26" i="2"/>
  <c r="F78" i="1"/>
  <c r="F21" i="2"/>
  <c r="E20" i="2"/>
  <c r="F44" i="1"/>
  <c r="F34" i="2"/>
  <c r="E27" i="2"/>
  <c r="F27" i="2" s="1"/>
  <c r="F41" i="1"/>
  <c r="F40" i="1"/>
  <c r="E19" i="2" l="1"/>
  <c r="F26" i="2"/>
  <c r="E21" i="1"/>
  <c r="E19" i="1" s="1"/>
  <c r="F20" i="2"/>
  <c r="F39" i="1"/>
  <c r="E20" i="3" l="1"/>
  <c r="F15" i="2"/>
  <c r="E18" i="2"/>
  <c r="F19" i="2"/>
  <c r="F21" i="1"/>
  <c r="F18" i="2" l="1"/>
  <c r="F19" i="1"/>
  <c r="F16" i="2" l="1"/>
  <c r="E194" i="2" l="1"/>
  <c r="E22" i="3" l="1"/>
  <c r="E19" i="3" s="1"/>
  <c r="E18" i="3" s="1"/>
  <c r="E12" i="3" s="1"/>
  <c r="F13" i="2"/>
</calcChain>
</file>

<file path=xl/sharedStrings.xml><?xml version="1.0" encoding="utf-8"?>
<sst xmlns="http://schemas.openxmlformats.org/spreadsheetml/2006/main" count="888" uniqueCount="520">
  <si>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</si>
  <si>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</si>
  <si>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</si>
  <si>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</si>
  <si>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</si>
  <si>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30.12.2018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</si>
  <si>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</si>
  <si>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</si>
  <si>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</si>
  <si>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</si>
  <si>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</si>
  <si>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</si>
  <si>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</si>
  <si>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Саркеловского сельского поселения</t>
  </si>
  <si>
    <t>ППО Саркеловского сельского поселения Цимлянского района</t>
  </si>
  <si>
    <t>Периодичность: годовая</t>
  </si>
  <si>
    <t>Единица измерения: руб.</t>
  </si>
  <si>
    <t>79230720</t>
  </si>
  <si>
    <t>951</t>
  </si>
  <si>
    <t>60657444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</si>
  <si>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</si>
  <si>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</si>
  <si>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</si>
  <si>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</si>
  <si>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</si>
  <si>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</si>
  <si>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</si>
  <si>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</si>
  <si>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</si>
  <si>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</si>
  <si>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</si>
  <si>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</si>
  <si>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</si>
  <si>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</si>
  <si>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</si>
  <si>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</si>
  <si>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</si>
  <si>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</si>
  <si>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</si>
  <si>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</si>
  <si>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</si>
  <si>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</si>
  <si>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</si>
  <si>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</si>
  <si>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</si>
  <si>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</si>
  <si>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</si>
  <si>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</si>
  <si>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</si>
  <si>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</si>
  <si>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</si>
  <si>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</si>
  <si>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</si>
  <si>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</si>
  <si>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</si>
  <si>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</si>
  <si>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</si>
  <si>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</si>
  <si>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</si>
  <si>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</si>
  <si>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</si>
  <si>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</si>
  <si>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</si>
  <si>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</si>
  <si>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</si>
  <si>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</si>
  <si>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</si>
  <si>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Единый сельскохозяйственный налог (пени по соответствующему платежу)</t>
  </si>
  <si>
    <t>182 10503010012100110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</si>
  <si>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</si>
  <si>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</si>
  <si>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</si>
  <si>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</si>
  <si>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</si>
  <si>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</si>
  <si>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</si>
  <si>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</si>
  <si>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</si>
  <si>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182 10601030102100110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</si>
  <si>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</si>
  <si>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</si>
  <si>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</si>
  <si>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</si>
  <si>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</si>
  <si>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</si>
  <si>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</si>
  <si>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</si>
  <si>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</si>
  <si>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</si>
  <si>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</si>
  <si>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951 10800000000000000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</si>
  <si>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</si>
  <si>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</si>
  <si>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</si>
  <si>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951 10804020010000110</t>
  </si>
  <si>
    <t>951 10804020011000110</t>
  </si>
  <si>
    <t>ДОХОДЫ ОТ ИСПОЛЬЗОВАНИЯ ИМУЩЕСТВА, НАХОДЯЩЕГОСЯ В ГОСУДАРСТВЕННОЙ И МУНИЦИПАЛЬНОЙ СОБСТВЕННОСТИ</t>
  </si>
  <si>
    <t>951 11100000000000000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</si>
  <si>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</si>
  <si>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951 11105000000000120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</si>
  <si>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</si>
  <si>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951 11105070000000120</t>
  </si>
  <si>
    <t>Доходы от сдачи в аренду имущества, составляющего казну сельских поселений (за исключением земельных участков)</t>
  </si>
  <si>
    <t>951 11105075100000120</t>
  </si>
  <si>
    <t>ДОХОДЫ ОТ ПРОДАЖИ МАТЕРИАЛЬНЫХ И НЕМАТЕРИАЛЬНЫХ АКТИВОВ</t>
  </si>
  <si>
    <t>951 11400000000000000</t>
  </si>
  <si>
    <t>Доходы от продажи земельных участков, находящихся в государственной и муниципальной собственности</t>
  </si>
  <si>
    <t>951 11406000000000430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</si>
  <si>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</si>
  <si>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951 11406020000000430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</si>
  <si>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</si>
  <si>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951 11406025100000430</t>
  </si>
  <si>
    <t>ШТРАФЫ, САНКЦИИ, ВОЗМЕЩЕНИЕ УЩЕРБА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</si>
  <si>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</si>
  <si>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</si>
  <si>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857 11651040020000140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</si>
  <si>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</si>
  <si>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</si>
  <si>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</si>
  <si>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</si>
  <si>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</si>
  <si>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951 20210000000000151</t>
  </si>
  <si>
    <t>Дотации на выравнивание бюджетной обеспеченности</t>
  </si>
  <si>
    <t>Дотации бюджетам сельских поселений на выравнивание бюджетной обеспеченности</t>
  </si>
  <si>
    <t>Субвенции бюджетам бюджетной системы Российской Федерации</t>
  </si>
  <si>
    <t>951 20230000000000151</t>
  </si>
  <si>
    <t>Субвенции местным бюджетам на выполнение передаваемых полномочий субъектов Российской Федерации</t>
  </si>
  <si>
    <t>951 20230024000000151</t>
  </si>
  <si>
    <t>Субвенции бюджетам сельских поселений на выполнение передаваемых полномочий субъектов Российской Федерации</t>
  </si>
  <si>
    <t>951 20230024100000151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</si>
  <si>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</si>
  <si>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</si>
  <si>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</si>
  <si>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951 20235118100000151</t>
  </si>
  <si>
    <t>Иные межбюджетные трансферты</t>
  </si>
  <si>
    <t>951 20240000000000151</t>
  </si>
  <si>
    <t>Прочие межбюджетные трансферты, передаваемые бюджетам</t>
  </si>
  <si>
    <t>951 20249999000000151</t>
  </si>
  <si>
    <t>Прочие межбюджетные трансферты, передаваемые бюджетам сельских поселений</t>
  </si>
  <si>
    <t>951 20249999100000151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</si>
  <si>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</si>
  <si>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</si>
  <si>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</si>
  <si>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</si>
  <si>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</si>
  <si>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</si>
  <si>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АДМИНИСТРАЦИЯ САРКЕЛОВСКОГО СЕЛЬСКОГО ПОСЕЛЕНИЯ</t>
  </si>
  <si>
    <t xml:space="preserve">951 0000 0000000000 000 </t>
  </si>
  <si>
    <t>ОБЩЕГОСУДАРСТВЕННЫЕ ВОПРОСЫ</t>
  </si>
  <si>
    <t xml:space="preserve">951 0100 0000000000 000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</si>
  <si>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</si>
  <si>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951 0104 0000000000 000 </t>
  </si>
  <si>
    <t>Обеспечение деятельности Администрации Саркеловского сельского поселения</t>
  </si>
  <si>
    <t xml:space="preserve">951 0104 8900000000 000 </t>
  </si>
  <si>
    <t xml:space="preserve">951 0104 8910000000 000 </t>
  </si>
  <si>
    <t>Расходы на выплаты по оплате труда работников муниципальных органов Саркеловского сельского поселения в рамках обеспечения деятельности Администрации Саркеловского сельского поселения</t>
  </si>
  <si>
    <t xml:space="preserve">951 0104 8910000110 000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</si>
  <si>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</si>
  <si>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951 0104 8910000110 100 </t>
  </si>
  <si>
    <t>Расходы на выплаты персоналу государственных (муниципальных) органов</t>
  </si>
  <si>
    <t xml:space="preserve">951 0104 8910000110 120 </t>
  </si>
  <si>
    <t>Фонд оплаты труда государственных (муниципальных) органов</t>
  </si>
  <si>
    <t xml:space="preserve">951 0104 8910000110 121 </t>
  </si>
  <si>
    <t>Иные выплаты персоналу государственных (муниципальных) органов, за исключением фонда оплаты труда</t>
  </si>
  <si>
    <t xml:space="preserve">951 0104 8910000110 122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</si>
  <si>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</si>
  <si>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951 0104 8910000110 129 </t>
  </si>
  <si>
    <t>Расходы на обеспечение деятельности муниципальных органов Саркеловского сельского поселения в рамках обеспечения деятельности Администрации Саркеловского сельского поселения</t>
  </si>
  <si>
    <t xml:space="preserve">951 0104 8910000190 000 </t>
  </si>
  <si>
    <t>Закупка товаров, работ и услуг для обеспечения государственных (муниципальных) нужд</t>
  </si>
  <si>
    <t xml:space="preserve">951 0104 8910000190 200 </t>
  </si>
  <si>
    <t>Иные закупки товаров, работ и услуг для обеспечения государственных (муниципальных) нужд</t>
  </si>
  <si>
    <t xml:space="preserve">951 0104 8910000190 240 </t>
  </si>
  <si>
    <t>Прочая закупка товаров, работ и услуг для обеспечения государственных (муниципальных) нужд</t>
  </si>
  <si>
    <t xml:space="preserve">951 0104 8910000190 244 </t>
  </si>
  <si>
    <t>Реализация направления расходов в рамках обеспечения деятельности Администрации Саркеловского сельского поселения</t>
  </si>
  <si>
    <t xml:space="preserve">951 0104 8910099990 000 </t>
  </si>
  <si>
    <t>Иные бюджетные ассигнования</t>
  </si>
  <si>
    <t>Уплата налогов, сборов и иных платежей</t>
  </si>
  <si>
    <t>Уплата прочих налогов, сборов</t>
  </si>
  <si>
    <t xml:space="preserve">951 0104 8910099990 852 </t>
  </si>
  <si>
    <t>Уплата иных платежей</t>
  </si>
  <si>
    <t xml:space="preserve">951 0104 8910099990 853 </t>
  </si>
  <si>
    <t>Непрограммные расходы муниципальных органов Саркеловского сельского поселения</t>
  </si>
  <si>
    <t>Непрограммные расходы</t>
  </si>
  <si>
    <t xml:space="preserve">951 0104 9990000000 000 </t>
  </si>
  <si>
    <t>Расходы на осуществление полномочий по определению в соответствии с частью 1 статьи 11.2 Областного закона от 25 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 в рамках непрограммных расходов муниципальных органов Саркеловского сельского поселения</t>
  </si>
  <si>
    <t xml:space="preserve">951 0104 9990072390 000 </t>
  </si>
  <si>
    <t xml:space="preserve">951 0104 9990072390 200 </t>
  </si>
  <si>
    <t xml:space="preserve">951 0104 9990072390 240 </t>
  </si>
  <si>
    <t xml:space="preserve">951 0104 9990072390 244 </t>
  </si>
  <si>
    <t>Другие общегосударственные вопросы</t>
  </si>
  <si>
    <t xml:space="preserve">951 0113 0000000000 000 </t>
  </si>
  <si>
    <t xml:space="preserve">951 0113 9900000000 000 </t>
  </si>
  <si>
    <t xml:space="preserve">951 0113 9990000000 000 </t>
  </si>
  <si>
    <t>Мероприятия в сфере средств массовой информации и коммуникаций, расходы на информирование населения через средства массовой информации, публикация нормативных актов  в рамках непрограммных расходов муниципальных органов Саркеловского сельского поселения</t>
  </si>
  <si>
    <t xml:space="preserve">951 0113 9990021020 000 </t>
  </si>
  <si>
    <t xml:space="preserve">951 0113 9990021020 200 </t>
  </si>
  <si>
    <t xml:space="preserve">951 0113 9990021020 240 </t>
  </si>
  <si>
    <t xml:space="preserve">951 0113 9990021020 244 </t>
  </si>
  <si>
    <t>Оценка муниципального  имущества, признание прав и регулирование отношений по муниципальной  собственности Саркеловского сельского поселения в рамках непрограммных расходов муниципальных  органов Саркеловского сельского поселения</t>
  </si>
  <si>
    <t xml:space="preserve">951 0113 9990022960 000 </t>
  </si>
  <si>
    <t xml:space="preserve">951 0113 9990022960 200 </t>
  </si>
  <si>
    <t xml:space="preserve">951 0113 9990022960 240 </t>
  </si>
  <si>
    <t xml:space="preserve">951 0113 9990022960 244 </t>
  </si>
  <si>
    <t>Прочие расходы обеспечения деятельности Администрации Саркеловского сельского поселения в рамках непрограммных  расходов муниципальных органов Саркеловского сельского поселения</t>
  </si>
  <si>
    <t xml:space="preserve">951 0113 9990099890 000 </t>
  </si>
  <si>
    <t xml:space="preserve">951 0113 9990099890 800 </t>
  </si>
  <si>
    <t xml:space="preserve">951 0113 9990099890 850 </t>
  </si>
  <si>
    <t xml:space="preserve">951 0113 9990099890 853 </t>
  </si>
  <si>
    <t>НАЦИОНАЛЬНАЯ ОБОРОНА</t>
  </si>
  <si>
    <t xml:space="preserve">951 0200 0000000000 000 </t>
  </si>
  <si>
    <t>Мобилизационная и вневойсковая подготовка</t>
  </si>
  <si>
    <t xml:space="preserve">951 0203 0000000000 000 </t>
  </si>
  <si>
    <t xml:space="preserve">951 0203 9900000000 000 </t>
  </si>
  <si>
    <t xml:space="preserve">951 0203 9990000000 000 </t>
  </si>
  <si>
    <t>Расходы на осуществление первичного воинского учета на территориях, где отсутствуют военные комиссариаты в рамках непрограммных расходов муниципальных органов Саркеловского сельского поселения</t>
  </si>
  <si>
    <t xml:space="preserve">951 0203 9990051180 000 </t>
  </si>
  <si>
    <t xml:space="preserve">951 0203 9990051180 100 </t>
  </si>
  <si>
    <t xml:space="preserve">951 0203 9990051180 120 </t>
  </si>
  <si>
    <t xml:space="preserve">951 0203 9990051180 121 </t>
  </si>
  <si>
    <t xml:space="preserve">951 0203 9990051180 129 </t>
  </si>
  <si>
    <t xml:space="preserve">951 0203 9990051180 200 </t>
  </si>
  <si>
    <t xml:space="preserve">951 0203 9990051180 240 </t>
  </si>
  <si>
    <t xml:space="preserve">951 0203 9990051180 244 </t>
  </si>
  <si>
    <t>НАЦИОНАЛЬНАЯ БЕЗОПАСНОСТЬ И ПРАВООХРАНИТЕЛЬНАЯ ДЕЯТЕЛЬНОСТЬ</t>
  </si>
  <si>
    <t xml:space="preserve">951 0300 0000000000 000 </t>
  </si>
  <si>
    <t>Защита населения и территории от чрезвычайных ситуаций природного и техногенного характера, гражданская оборона</t>
  </si>
  <si>
    <t>Муниципальная программа Саркеловского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</t>
  </si>
  <si>
    <t>Подпрограмма «Пожарная безопасность»</t>
  </si>
  <si>
    <t>Мероприятия по обеспечению пожарной безопасности в рамках подпрограммы «Пожарная безопасность» муниципальной программы Саркеловского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</si>
  <si>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>ЖИЛИЩНО-КОММУНАЛЬНОЕ ХОЗЯЙСТВО</t>
  </si>
  <si>
    <t xml:space="preserve">951 0500 0000000000 000 </t>
  </si>
  <si>
    <t>Жилищное хозяйство</t>
  </si>
  <si>
    <t xml:space="preserve">951 0501 0000000000 000 </t>
  </si>
  <si>
    <t>Муниципальная программа "Обеспечение качественными жилищно-коммунальными услугами населения"</t>
  </si>
  <si>
    <t xml:space="preserve">951 0501 0100000000 000 </t>
  </si>
  <si>
    <t>Подпрограмма "Развитие жилищного хозяйства в Саркеловском сельском поселении"</t>
  </si>
  <si>
    <t xml:space="preserve">951 0501 0110000000 000 </t>
  </si>
  <si>
    <t>Расходы на уплату взносов на капитальный ремонт за жилые и нежилые помещения, находящиеся в муниципальной собственности в рамках подпрограммы «Развитие жилищного хозяйства в Саркеловском сельском поселении» программы «Обеспечение качественными жилищно-коммунальными услугами населения»</t>
  </si>
  <si>
    <t xml:space="preserve">951 0501 0110023050 000 </t>
  </si>
  <si>
    <t xml:space="preserve">951 0501 0110023050 200 </t>
  </si>
  <si>
    <t xml:space="preserve">951 0501 0110023050 240 </t>
  </si>
  <si>
    <t xml:space="preserve">951 0501 0110023050 244 </t>
  </si>
  <si>
    <t>Благоустройство</t>
  </si>
  <si>
    <t xml:space="preserve">951 0503 0000000000 000 </t>
  </si>
  <si>
    <t xml:space="preserve">951 0503 0100000000 000 </t>
  </si>
  <si>
    <t>Подпрограмма «Создание условий для обеспечения качественными коммунальными услугами населения Саркеловского сельского поселения»</t>
  </si>
  <si>
    <t xml:space="preserve">951 0503 0120000000 000 </t>
  </si>
  <si>
    <t>Мероприятия по обслуживанию сетей уличного освещения в рамках подпрограммы  «Создание условий для обеспечения качественными коммунальными услугами населения Саркеловского сельского поселения» муниципальной программы Саркеловского сельского поселения «Обеспечение качественными жилищно-коммунальными услугами населения»</t>
  </si>
  <si>
    <t xml:space="preserve">951 0503 0120023010 000 </t>
  </si>
  <si>
    <t xml:space="preserve">951 0503 0120023010 200 </t>
  </si>
  <si>
    <t xml:space="preserve">951 0503 0120023010 240 </t>
  </si>
  <si>
    <t>Подпрограмма «Благоустройство населенных пунктов Саркеловского сельского поселения»</t>
  </si>
  <si>
    <t xml:space="preserve">951 0503 0130000000 000 </t>
  </si>
  <si>
    <t>Мероприятия по содержанию мест захоронения в рамках подпрограммы  «Благоустройство населенных пунктов Саркеловского сельского поселения» муниципальной программы Саркеловского сельского поселения «Обеспечение качественными жилищно-коммунальными услугами населения»</t>
  </si>
  <si>
    <t xml:space="preserve">951 0503 0130023030 000 </t>
  </si>
  <si>
    <t xml:space="preserve">951 0503 0130023030 200 </t>
  </si>
  <si>
    <t xml:space="preserve">951 0503 0130023030 240 </t>
  </si>
  <si>
    <t xml:space="preserve">951 0503 0130023030 244 </t>
  </si>
  <si>
    <t>Мероприятия по повышению общего уровня благоустройства территории поселения, организации сбора и вывоза ТБО, озеленения населенных пунктов в рамках подпрограммы  «Благоустройство населенных пунктов Саркеловского сельского поселения» программы Саркеловского сельского поселения «Обеспечение качественными жилищно-коммунальными услугами населения»</t>
  </si>
  <si>
    <t xml:space="preserve">951 0503 0130023040 000 </t>
  </si>
  <si>
    <t xml:space="preserve">951 0503 0130023040 200 </t>
  </si>
  <si>
    <t xml:space="preserve">951 0503 0130023040 240 </t>
  </si>
  <si>
    <t xml:space="preserve">951 0503 0130023040 244 </t>
  </si>
  <si>
    <t>Муниципальная программа Саркеловского сельского поселения «Энергоэффективность и развитие энергетики»</t>
  </si>
  <si>
    <t xml:space="preserve">951 0503 0800000000 000 </t>
  </si>
  <si>
    <t>Подпрограмма «Энергосбережение и повышение энергетической эффективности»</t>
  </si>
  <si>
    <t xml:space="preserve">951 0503 0810000000 000 </t>
  </si>
  <si>
    <t>Мероприятие по проведению обязательного энергетического обследования, повышение эффективности системы электроснабжения, теплоснабжения и водоснабжения в рамках подпрограммы «Энергосбережение и повышение энергетической эффективности»  муниципальной программы Саркеловского сельского поселения «Энергоэффективность и развитие энергетики»</t>
  </si>
  <si>
    <t xml:space="preserve">951 0503 0810022620 000 </t>
  </si>
  <si>
    <t xml:space="preserve">951 0503 0810022620 200 </t>
  </si>
  <si>
    <t xml:space="preserve">951 0503 0810022620 240 </t>
  </si>
  <si>
    <t xml:space="preserve">951 0503 0810022620 244 </t>
  </si>
  <si>
    <t>ОХРАНА ОКРУЖАЮЩЕЙ СРЕДЫ</t>
  </si>
  <si>
    <t xml:space="preserve">951 0600 0000000000 000 </t>
  </si>
  <si>
    <t>Другие вопросы в области охраны окружающей среды</t>
  </si>
  <si>
    <t xml:space="preserve">951 0605 0000000000 000 </t>
  </si>
  <si>
    <t>Муниципальная программа Саркеловского сельского поселения «Охрана окружающей среды и рациональное природопользование»</t>
  </si>
  <si>
    <t xml:space="preserve">951 0605 0500000000 000 </t>
  </si>
  <si>
    <t>Подпрограмма «Формирование комплексной системы управления отходами и вторичными материальными ресурсами»</t>
  </si>
  <si>
    <t xml:space="preserve">951 0605 0520000000 000 </t>
  </si>
  <si>
    <t>Реализация направления расходов в рамках подпрограммы «Формирование комплексной системы управления отходами и вторичными материальными ресурсами» муниципальной программы Саркеловского сельского поселения «Охрана окружающей среды и рациональное природопользование»</t>
  </si>
  <si>
    <t xml:space="preserve">951 0605 0520099990 000 </t>
  </si>
  <si>
    <t xml:space="preserve">951 0605 0520099990 200 </t>
  </si>
  <si>
    <t xml:space="preserve">951 0605 0520099990 240 </t>
  </si>
  <si>
    <t xml:space="preserve">951 0605 0520099990 244 </t>
  </si>
  <si>
    <t>ОБРАЗОВАНИЕ</t>
  </si>
  <si>
    <t xml:space="preserve">951 0700 0000000000 000 </t>
  </si>
  <si>
    <t>Профессиональная подготовка, переподготовка и повышение квалификации</t>
  </si>
  <si>
    <t xml:space="preserve">951 0705 0000000000 000 </t>
  </si>
  <si>
    <t xml:space="preserve">951 0705 9900000000 000 </t>
  </si>
  <si>
    <t xml:space="preserve">951 0705 9990000000 000 </t>
  </si>
  <si>
    <t>Расходы на дополнительное образование работников муниципальных органов Саркеловского сельского поселения в рамках непрограммных расходов муниципальных органов Саркеловского сельского поселения</t>
  </si>
  <si>
    <t xml:space="preserve">951 0705 9990022950 000 </t>
  </si>
  <si>
    <t xml:space="preserve">951 0705 9990022950 200 </t>
  </si>
  <si>
    <t xml:space="preserve">951 0705 9990022950 240 </t>
  </si>
  <si>
    <t xml:space="preserve">951 0705 9990022950 244 </t>
  </si>
  <si>
    <t>КУЛЬТУРА, КИНЕМАТОГРАФИЯ</t>
  </si>
  <si>
    <t xml:space="preserve">951 0800 0000000000 000 </t>
  </si>
  <si>
    <t>Культура</t>
  </si>
  <si>
    <t xml:space="preserve">951 0801 0000000000 000 </t>
  </si>
  <si>
    <t>Муниципальная программа Саркеловского сельского поселения «Развитие культуры и туризма»</t>
  </si>
  <si>
    <t xml:space="preserve">951 0801 0400000000 000 </t>
  </si>
  <si>
    <t>Подпрограмма «Развитие культуры»</t>
  </si>
  <si>
    <t xml:space="preserve">951 0801 0410000000 000 </t>
  </si>
  <si>
    <t>Расходы на обеспечение деятельности (оказание услуг) муниципальных учреждений Саркеловского сельского поселения Цимлянского района в рамках подпрограммы «Развитие культуры» муниципальной программы Саркеловского сельского поселения «Развитие культуры и туризма»</t>
  </si>
  <si>
    <t xml:space="preserve">951 0801 0410000590 000 </t>
  </si>
  <si>
    <t>Предоставление субсидий бюджетным, автономным учреждениям и иным некоммерческим организациям</t>
  </si>
  <si>
    <t xml:space="preserve">951 0801 0410000590 600 </t>
  </si>
  <si>
    <t>Субсидии бюджетным учреждениям</t>
  </si>
  <si>
    <t xml:space="preserve">951 0801 0410000590 610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</si>
  <si>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</si>
  <si>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951 0801 0410000590 611 </t>
  </si>
  <si>
    <t>СОЦИАЛЬНАЯ ПОЛИТИКА</t>
  </si>
  <si>
    <t xml:space="preserve">951 1000 0000000000 000 </t>
  </si>
  <si>
    <t>Пенсионное обеспечение</t>
  </si>
  <si>
    <t xml:space="preserve">951 1001 0000000000 000 </t>
  </si>
  <si>
    <t xml:space="preserve">951 1001 9900000000 000 </t>
  </si>
  <si>
    <t xml:space="preserve">951 1001 9990000000 000 </t>
  </si>
  <si>
    <t>Выплата государственной пенсии за выслугу лет лицам, замещавшим муниципальные должности и должности муниципальной службы в рамках непрограммных расходов муниципальных органов Саркеловского сельского поселения</t>
  </si>
  <si>
    <t xml:space="preserve">951 1001 9990010050 000 </t>
  </si>
  <si>
    <t>Социальное обеспечение и иные выплаты населению</t>
  </si>
  <si>
    <t xml:space="preserve">951 1001 9990010050 300 </t>
  </si>
  <si>
    <t>Социальные выплаты гражданам, кроме публичных нормативных социальных выплат</t>
  </si>
  <si>
    <t xml:space="preserve">951 1001 9990010050 320 </t>
  </si>
  <si>
    <t>Пособия, компенсации и иные социальные выплаты гражданам, кроме публичных нормативных обязательств</t>
  </si>
  <si>
    <t xml:space="preserve">951 1001 9990010050 321 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</si>
  <si>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</si>
  <si>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</si>
  <si>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</si>
  <si>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</si>
  <si>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</si>
  <si>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</si>
  <si>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</si>
  <si>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</si>
  <si>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</si>
  <si>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</si>
  <si>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</si>
  <si>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</si>
  <si>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</si>
  <si>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</si>
  <si>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</si>
  <si>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</si>
  <si>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</si>
  <si>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</si>
  <si>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</si>
  <si>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</si>
  <si>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</si>
  <si>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</si>
  <si>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</si>
  <si>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</si>
  <si>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</si>
  <si>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</si>
  <si>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Доходы/EXPORT_SRC_KIND</t>
  </si>
  <si>
    <t>Доходы/FORM_CODE</t>
  </si>
  <si>
    <t>117</t>
  </si>
  <si>
    <t>Доходы/REG_DATE</t>
  </si>
  <si>
    <t>Доходы/RANGE_NAMES</t>
  </si>
  <si>
    <t>1</t>
  </si>
  <si>
    <t>Доходы/EXPORT_PARAM_SRC_KIND</t>
  </si>
  <si>
    <t>3</t>
  </si>
  <si>
    <t>Доходы/FinTexExportButtonView</t>
  </si>
  <si>
    <t/>
  </si>
  <si>
    <t>Доходы/PARAMS</t>
  </si>
  <si>
    <t>Доходы/FILE_NAME</t>
  </si>
  <si>
    <t>C:\Users\Оля\Desktop\Выгрузка из АЦК\117\117Y01.txt</t>
  </si>
  <si>
    <t>Доходы/EXPORT_SRC_CODE</t>
  </si>
  <si>
    <t>058041-06</t>
  </si>
  <si>
    <t>Доходы/PERIOD</t>
  </si>
  <si>
    <t>Мероприятия по обеспечению безопасности на воде  в рамках подпрограммы «Обеспечении  безопасности на воде » муниципальной программы Саркеловского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</si>
  <si>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>ФИЗИЧЕСКАЯ КУЛЬТУРА И СПОРТ</t>
  </si>
  <si>
    <t>Физкультурные и массовые  мероприяия в рамках подпрограммы "Развитие физической культуры и масового спорта Саркеловского сельского поселения</t>
  </si>
  <si>
    <t>951 11010610021950 240</t>
  </si>
  <si>
    <t>951 11010610021950 244</t>
  </si>
  <si>
    <t>Результат исполнения бюджета (дефицит / профицит)</t>
  </si>
  <si>
    <t>450</t>
  </si>
  <si>
    <t>Руководитель</t>
  </si>
  <si>
    <t>_______________________</t>
  </si>
  <si>
    <t>Руководитель финансово-экономической службы</t>
  </si>
  <si>
    <t>________________________</t>
  </si>
  <si>
    <t xml:space="preserve">Обеспечение общественного порядка и продиводействие преступности </t>
  </si>
  <si>
    <t>Муниципальная программа Саркеловского сельского поселения "Обеспечение общественного порядка и продиводейстаие преступности"</t>
  </si>
  <si>
    <t>951 0113 0000000000 000</t>
  </si>
  <si>
    <t>951 0113 0200000000 000</t>
  </si>
  <si>
    <t>Подпрограмма "Противодействие коррупции в саркеловском сельском поселении "</t>
  </si>
  <si>
    <t>Подпрограмма "Комплексные меры противодействия злоупотреблению наркотиками и их незаконному обороту "</t>
  </si>
  <si>
    <t xml:space="preserve">по инным текущим поступлениям </t>
  </si>
  <si>
    <t xml:space="preserve">от невынесненных поступлений </t>
  </si>
  <si>
    <t>951 11701050100000000</t>
  </si>
  <si>
    <t>951 11701050100000180</t>
  </si>
  <si>
    <t xml:space="preserve">            </t>
  </si>
  <si>
    <t xml:space="preserve">951 0104 8910099990 850 </t>
  </si>
  <si>
    <t>ДОХОДЫ ОТ ОКАЗАНИЯ ПЛАТНЫХ УСЛУГ И КОМПЕНСАЦИИ ЗАТРАТ ГОСУДАРСТВА</t>
  </si>
  <si>
    <t>Доходы от компенсации затрат государства</t>
  </si>
  <si>
    <t>Доходы, поступающие в порядке возмещения расходов , понесенных в связи с эксплуатацией имущества</t>
  </si>
  <si>
    <t>Доходы, поступающие в порядке возмещения расходов , понесенных в связи с эксплуатацией имущества сельских поселений</t>
  </si>
  <si>
    <t>951 11300000000000000</t>
  </si>
  <si>
    <t>951 11302000000000130</t>
  </si>
  <si>
    <t>951 11302060000000130</t>
  </si>
  <si>
    <t>951 11302065100000130</t>
  </si>
  <si>
    <t>Иные межбюджетные трансферты на осуществление полномочий по внутреннему муниципальному финансовому контролю  Саркеловского сельского поселения в рамках непрограммных расходов муниципальных  органов Саркеловского сельского поселени(Иные межбюджетные трансферты)</t>
  </si>
  <si>
    <t>802 1 16 02020 02 0000 140</t>
  </si>
  <si>
    <t>Иные поступления</t>
  </si>
  <si>
    <t>Расходы на консультационную и информационную поддержку субъектов малого и среднего предпринимательства в рамках подпрограммы «Развитие субъектов малого и среднего предпринимательства» муниципальной программы Саркеловского сельского поселения «Создание условий для развития малого и среднего предпринимательства»  (Иные закупки товаров, работ и услуг для обеспечения государственных (муниципальных) нужд)</t>
  </si>
  <si>
    <t>Муниципальная программа Саркеловского сельского поселения «Создание условий для развития малого и среднего предпринимательства</t>
  </si>
  <si>
    <t>Подпрограмма «Развитие субъектов малого и среднего предпринимательства»</t>
  </si>
  <si>
    <t>951 0113 0910022050 240</t>
  </si>
  <si>
    <t>951 0113 0910022050 244</t>
  </si>
  <si>
    <t>951 0113 0910000000 000</t>
  </si>
  <si>
    <t>951 0113 0910022050 200</t>
  </si>
  <si>
    <t>951 0113 9990085010 540</t>
  </si>
  <si>
    <t>951 0113 9990099890 240</t>
  </si>
  <si>
    <t xml:space="preserve">951 0113 9990099890 244 </t>
  </si>
  <si>
    <t>Расходы на страхование, постановку на учет, содержание и обслуживание специализированной коммунальной техники Саркеловского сельского поселения (Иные закупки товаров, работ и услуг для обеспечения государственных (муниципальных) нужд)</t>
  </si>
  <si>
    <t xml:space="preserve">951 0113 9990022970 000 </t>
  </si>
  <si>
    <t>951 0113 9990022970 200</t>
  </si>
  <si>
    <t>951 0113 9990022970 240</t>
  </si>
  <si>
    <t>951 0113 9990022970 244</t>
  </si>
  <si>
    <t>951 11 01 0600000000 000</t>
  </si>
  <si>
    <t>951 11700000000000000</t>
  </si>
  <si>
    <t>951 11705050100000180</t>
  </si>
  <si>
    <t xml:space="preserve">951 0104 9990023060 240 </t>
  </si>
  <si>
    <t xml:space="preserve">951 0104 9990023060 244 </t>
  </si>
  <si>
    <t xml:space="preserve">Расходы  на финансовое обеспечение мероприятий, связанных с профилактикой и устранением последствий распространения коронавирусной инфекции в рамках непрограммных расходов муниципальных органов Саркеловского сельского поселения </t>
  </si>
  <si>
    <t>951 0113 9990085010 500</t>
  </si>
  <si>
    <t xml:space="preserve">951 0503 0130023060 240 </t>
  </si>
  <si>
    <t xml:space="preserve">951 0503 0130023060 244 </t>
  </si>
  <si>
    <t>Расходы на финансовое обеспечение мероприятий, связанных с профилактикой и устранением последствий распространения коронавирусной инфекции в рамках подпрограммы  «Благоустройство населенных пунктов Саркеловского сельского поселения» программы Саркеловского сельского поселения «Обеспечение качественными жилищно-коммунальными услугами населения»</t>
  </si>
  <si>
    <t xml:space="preserve"> </t>
  </si>
  <si>
    <t>951 0113 0210021540 240</t>
  </si>
  <si>
    <t>951 0113 0210021540 244</t>
  </si>
  <si>
    <t>951 0113 0230021610 240</t>
  </si>
  <si>
    <t>951 0113 0230021610 244</t>
  </si>
  <si>
    <t xml:space="preserve">951 0113 9990000190 000 </t>
  </si>
  <si>
    <t>951 0113 9990000190 240</t>
  </si>
  <si>
    <t>951 0113 9990000190 244</t>
  </si>
  <si>
    <t>Расходы на обеспечеие функций муниципальных органов Саркеловского сельского поселения по иным непрограммным мероприятиям в рамках непрограммных расходов муниципальных органов Саркеловского сельского поселения</t>
  </si>
  <si>
    <t>Межбюджетные трансферты 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</si>
  <si>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951 20240014100000151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</si>
  <si>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</si>
  <si>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Земельный налог с физических лиц, обладающих земельным участком, расположенным в границах сельских поселений (пени по соответствующему платежу)</t>
  </si>
  <si>
    <t>182 10606043101000110</t>
  </si>
  <si>
    <t>182 10606043102100110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</si>
  <si>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</si>
  <si>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951 0104 8910000190 247</t>
  </si>
  <si>
    <t>Закупка энергетических ресурсов</t>
  </si>
  <si>
    <t xml:space="preserve">951 0503 0120023010 247 </t>
  </si>
  <si>
    <t xml:space="preserve">951 0503 0130085020 540 </t>
  </si>
  <si>
    <t>951 0503 0130085020 540</t>
  </si>
  <si>
    <t>Иные межбюджетные трансферты на осуществление полномочий по организации ритуальных услуг в части создания специализированной службы по вопросам похоронного дела  Саркеловского сельского поселения  в рамках подпрограммы  «Благоустройство населенных пунктов Саркеловского сельского поселения» программы Саркеловского сельского поселения «Обеспечение качественными жилищно-коммунальными услугами населения»</t>
  </si>
  <si>
    <t>Расходы на капитальный ремонт муниципальных учреждений культуры в рамках подпрограммы "Развитие культуры " Муниципальной программы Саркеловского сельского поселения "Развитие культуры и туризма"</t>
  </si>
  <si>
    <t>Расходы на мероприятия по сносу расселенных аварийных жилых домов, признанных непригодными для проживания в рамках подпрограммы "Оказание мер государственной поддержки в улучшении жилищных условий отдельным категориям граждан" муниципальной программы Саркеловского сельского поселени "Обеспечение доступным и комфортным жильем населения Саркеловского сельского поселения" (Иные закупки товаров, работ и услуг для обеспечения государственных (муниципальных) нужд)</t>
  </si>
  <si>
    <t xml:space="preserve">951 0310 0000000000 000 </t>
  </si>
  <si>
    <t xml:space="preserve">951 0310 0300000000 000 </t>
  </si>
  <si>
    <t xml:space="preserve">951 0310 0310000000 000 </t>
  </si>
  <si>
    <t xml:space="preserve">951 0310 0310021670 000 </t>
  </si>
  <si>
    <t xml:space="preserve">951 0310 0310021670 200 </t>
  </si>
  <si>
    <t xml:space="preserve">951 0310 0310021670 240 </t>
  </si>
  <si>
    <t xml:space="preserve">951 0310 0310021670 244 </t>
  </si>
  <si>
    <t xml:space="preserve">951 0310 0330021710 240 </t>
  </si>
  <si>
    <t>951 0310 0330021710 244</t>
  </si>
  <si>
    <t>951 20229999100000151</t>
  </si>
  <si>
    <t>95120220000000000151</t>
  </si>
  <si>
    <t>Субсидии бюджетам бюджетной системы Россииской Федерации (межбюджетные субсидии)</t>
  </si>
  <si>
    <t>Прочие судсидии бюджетам сельских поселений</t>
  </si>
  <si>
    <t>Г.А.Бурняшев</t>
  </si>
  <si>
    <t>951 116070901010000140</t>
  </si>
  <si>
    <t>951 0502 01200S3660 811</t>
  </si>
  <si>
    <t>951 0502 01200S3660 810</t>
  </si>
  <si>
    <t xml:space="preserve">951 0502 0000000000 000 </t>
  </si>
  <si>
    <t>Коммунальное хозяйство</t>
  </si>
  <si>
    <t>Расходы на возмещение предприятиям жилищно-коммунального хозяйства части платы граждан за коммунальные услуги в рамках подпрограммы «Создание условий для обеспечения качественными коммунальными услугами населения Саркеловского сельского поселения» муниципальной программы Саркеловского сельского поселения «Обеспечение качественными жилищно-коммунальными услугами населения»</t>
  </si>
  <si>
    <t>951 0503 0120023010 244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</si>
  <si>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</si>
  <si>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951 20215001100000151</t>
  </si>
  <si>
    <t>951 20215001000000151</t>
  </si>
  <si>
    <t>,</t>
  </si>
  <si>
    <t>951 0801 0410023290 612</t>
  </si>
  <si>
    <t xml:space="preserve">951 0801 0410000590 612 </t>
  </si>
  <si>
    <t>К.С.Челбина</t>
  </si>
  <si>
    <t>Главный бухгалтер</t>
  </si>
  <si>
    <t>Расходы на мероприятия по  газификации модульного здания, находящегося по адресу пос.Саркел ул.Винзаводская 3 "а" в рамках обеспечения деятельности Администрации Саркеловского сельского поселения (Иные закупки товаров, работ и услуг для обеспечения государственных (муниципальных) нужд)</t>
  </si>
  <si>
    <t xml:space="preserve">951 0104 8910022990 244 </t>
  </si>
  <si>
    <t xml:space="preserve">951 0104 8910022990 240 </t>
  </si>
  <si>
    <t>Дотации бюджетам сельских поселений на поддержку мер по обеспечению сбалансированности бюджетов</t>
  </si>
  <si>
    <t>Дотации на поддержку мер по обеспечению сбалансированности бюджетов</t>
  </si>
  <si>
    <t xml:space="preserve">951 20215002000000151 </t>
  </si>
  <si>
    <t xml:space="preserve">951 20215002100000151 </t>
  </si>
  <si>
    <t xml:space="preserve">951 0503 1000000000 000 </t>
  </si>
  <si>
    <t xml:space="preserve">951 0503 1010000000 000 </t>
  </si>
  <si>
    <t xml:space="preserve">951 0503 1010023150 000 </t>
  </si>
  <si>
    <t xml:space="preserve">951 0503 1010023150 200 </t>
  </si>
  <si>
    <t xml:space="preserve">951 0503 1010023150 240 </t>
  </si>
  <si>
    <t>951 0503 1010023150 244</t>
  </si>
  <si>
    <t>Мероприятия по благоустройству общественных территорий и мест массового отдыха населения в рамках подпрограммы «Благоустройство общественных территорий» муниципальной программы «Формирование современной городской среды на территории муниципального образования «Саркеловсое сельское поселение» на 2018-2024 годы»»</t>
  </si>
  <si>
    <t>Муниципальная программа «Формирование современной городской среды на территории муниципального образования «Саркеловсое сельское поселение» на 2018-2024 годы»</t>
  </si>
  <si>
    <t>Подпрограмма «Благоустройство общественных территорий"</t>
  </si>
  <si>
    <t>М.А. Маврат</t>
  </si>
  <si>
    <t>182 10102020011000110</t>
  </si>
  <si>
    <t>Расходы на капитальный ремонт муниципальных учреждений культуры за счет средств областного бюджета  в рамках подпрограммы «Развитие культуры» муниципальной программы Саркеловского сельского поселения «Развитие культуры и туризма»(Субсидии бюджетным учреждениям)</t>
  </si>
  <si>
    <t>951 0801 04100S35020 612</t>
  </si>
  <si>
    <t>951 20800000000000000</t>
  </si>
  <si>
    <t>951 20805000100000150</t>
  </si>
  <si>
    <t>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</si>
  <si>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</si>
  <si>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951 0113 9990090120 000</t>
  </si>
  <si>
    <t>951 0113 9990090120 831</t>
  </si>
  <si>
    <t>Исполнение судебных актов по искам к Саркеловскому сельскому поселению о возмещении вреда, причиненного незаконными действиями (бездействием) органов местного самоуправления Саркеловского сельского поселения либо их должностных лиц по иным непрограммным мероприятиям в рамках непрограммных расходов органов местного самоуправления Саркеловского сельского поселения</t>
  </si>
  <si>
    <t>Исполнение судебных актов Российской Федерации и мировых соглашений по возмещению причиненного вреда</t>
  </si>
  <si>
    <t xml:space="preserve">951 0503 9990000000 000 </t>
  </si>
  <si>
    <t>951 0503 9990023350 200</t>
  </si>
  <si>
    <t>951 0503 9990023350 247</t>
  </si>
  <si>
    <t>Расходы на уплату задолженностии за коммунальные услуги в рамках непрограммных расходов муниципальных органов Саркеловского сельского поселения</t>
  </si>
  <si>
    <t>857 1 16 02020 02 0000 140</t>
  </si>
  <si>
    <t>на 01.09.2024 г.</t>
  </si>
  <si>
    <t>951 0501 07100S5170 000</t>
  </si>
  <si>
    <t>951 0501 07100S5170 200</t>
  </si>
  <si>
    <t>951 0501 07100S5170 240</t>
  </si>
  <si>
    <t>951 0501 07100S5170 244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</si>
</sst>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/mm/yyyy\ &quot;г.&quot;"/>
    <numFmt numFmtId="165" formatCode="?"/>
    <numFmt numFmtId="166" formatCode="#,##0.00\ &quot;₽&quot;"/>
  </numFmts>
  <fonts count="16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name val="Arial"/>
      <family val="2"/>
      <charset val="204"/>
    </font>
    <font>
      <b/>
      <sz val="9"/>
      <name val="Times New Roman"/>
      <family val="1"/>
      <charset val="204"/>
    </font>
    <font>
      <b/>
      <sz val="8"/>
      <name val="Arial Cyr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8"/>
      <name val="Arial Cyr"/>
      <charset val="204"/>
    </font>
    <font>
      <sz val="8"/>
      <color indexed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12">
    <xf numFmtId="0" fontId="0" fillId="0" borderId="0" xfId="0"/>
    <xf numFmtId="0" fontId="2" fillId="0" borderId="0" xfId="0" applyFont="1" applyBorder="1" applyAlignment="1" applyProtection="1"/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2" xfId="0" applyNumberFormat="1" applyFont="1" applyBorder="1" applyAlignment="1" applyProtection="1">
      <alignment horizontal="centerContinuous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3" fillId="0" borderId="0" xfId="0" applyFont="1" applyBorder="1" applyAlignment="1" applyProtection="1"/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" fontId="4" fillId="0" borderId="15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0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0" fontId="2" fillId="0" borderId="41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2" fillId="0" borderId="0" xfId="0" applyFont="1" applyFill="1" applyBorder="1" applyAlignment="1" applyProtection="1"/>
    <xf numFmtId="0" fontId="2" fillId="0" borderId="0" xfId="0" applyFont="1" applyFill="1" applyBorder="1" applyAlignment="1" applyProtection="1">
      <alignment horizontal="right"/>
    </xf>
    <xf numFmtId="49" fontId="2" fillId="0" borderId="0" xfId="0" applyNumberFormat="1" applyFont="1" applyFill="1" applyBorder="1" applyAlignment="1" applyProtection="1">
      <alignment horizontal="right"/>
    </xf>
    <xf numFmtId="0" fontId="1" fillId="0" borderId="0" xfId="0" applyFont="1" applyFill="1" applyBorder="1" applyAlignment="1" applyProtection="1">
      <alignment horizontal="center"/>
    </xf>
    <xf numFmtId="49" fontId="2" fillId="0" borderId="19" xfId="0" applyNumberFormat="1" applyFont="1" applyFill="1" applyBorder="1" applyAlignment="1" applyProtection="1">
      <alignment horizontal="center" vertical="center"/>
    </xf>
    <xf numFmtId="0" fontId="0" fillId="0" borderId="0" xfId="0" applyFill="1"/>
    <xf numFmtId="14" fontId="0" fillId="0" borderId="0" xfId="0" applyNumberFormat="1"/>
    <xf numFmtId="0" fontId="5" fillId="0" borderId="0" xfId="0" applyFont="1"/>
    <xf numFmtId="0" fontId="6" fillId="2" borderId="0" xfId="0" applyFont="1" applyFill="1"/>
    <xf numFmtId="0" fontId="6" fillId="2" borderId="0" xfId="0" applyFont="1" applyFill="1" applyBorder="1" applyAlignment="1" applyProtection="1">
      <alignment horizontal="left"/>
    </xf>
    <xf numFmtId="0" fontId="6" fillId="2" borderId="27" xfId="0" applyFont="1" applyFill="1" applyBorder="1" applyAlignment="1" applyProtection="1"/>
    <xf numFmtId="0" fontId="6" fillId="0" borderId="0" xfId="0" applyFont="1"/>
    <xf numFmtId="0" fontId="6" fillId="2" borderId="17" xfId="0" applyFont="1" applyFill="1" applyBorder="1" applyAlignment="1" applyProtection="1">
      <alignment horizontal="center" vertical="center"/>
    </xf>
    <xf numFmtId="0" fontId="6" fillId="2" borderId="1" xfId="0" applyFont="1" applyFill="1" applyBorder="1" applyAlignment="1" applyProtection="1">
      <alignment horizontal="center" vertical="center"/>
    </xf>
    <xf numFmtId="0" fontId="6" fillId="2" borderId="26" xfId="0" applyFont="1" applyFill="1" applyBorder="1" applyAlignment="1" applyProtection="1"/>
    <xf numFmtId="49" fontId="6" fillId="2" borderId="21" xfId="0" applyNumberFormat="1" applyFont="1" applyFill="1" applyBorder="1" applyAlignment="1" applyProtection="1">
      <alignment horizontal="left" wrapText="1"/>
    </xf>
    <xf numFmtId="49" fontId="6" fillId="2" borderId="25" xfId="0" applyNumberFormat="1" applyFont="1" applyFill="1" applyBorder="1" applyAlignment="1" applyProtection="1">
      <alignment horizontal="center" wrapText="1"/>
    </xf>
    <xf numFmtId="165" fontId="6" fillId="2" borderId="21" xfId="0" applyNumberFormat="1" applyFont="1" applyFill="1" applyBorder="1" applyAlignment="1" applyProtection="1">
      <alignment horizontal="left" wrapText="1"/>
    </xf>
    <xf numFmtId="49" fontId="6" fillId="2" borderId="31" xfId="0" applyNumberFormat="1" applyFont="1" applyFill="1" applyBorder="1" applyAlignment="1" applyProtection="1">
      <alignment horizontal="left" wrapText="1"/>
    </xf>
    <xf numFmtId="49" fontId="6" fillId="2" borderId="37" xfId="0" applyNumberFormat="1" applyFont="1" applyFill="1" applyBorder="1" applyAlignment="1" applyProtection="1">
      <alignment horizontal="center" wrapText="1"/>
    </xf>
    <xf numFmtId="165" fontId="6" fillId="2" borderId="24" xfId="0" applyNumberFormat="1" applyFont="1" applyFill="1" applyBorder="1" applyAlignment="1">
      <alignment horizontal="justify" vertical="top" wrapText="1"/>
    </xf>
    <xf numFmtId="49" fontId="6" fillId="2" borderId="26" xfId="0" applyNumberFormat="1" applyFont="1" applyFill="1" applyBorder="1" applyAlignment="1" applyProtection="1">
      <alignment horizontal="left" wrapText="1"/>
    </xf>
    <xf numFmtId="49" fontId="6" fillId="2" borderId="24" xfId="0" applyNumberFormat="1" applyFont="1" applyFill="1" applyBorder="1" applyAlignment="1" applyProtection="1">
      <alignment horizontal="left" wrapText="1"/>
    </xf>
    <xf numFmtId="49" fontId="6" fillId="2" borderId="0" xfId="0" applyNumberFormat="1" applyFont="1" applyFill="1" applyBorder="1" applyAlignment="1" applyProtection="1">
      <alignment horizontal="left" wrapText="1"/>
    </xf>
    <xf numFmtId="49" fontId="6" fillId="2" borderId="24" xfId="0" applyNumberFormat="1" applyFont="1" applyFill="1" applyBorder="1" applyAlignment="1" applyProtection="1">
      <alignment horizontal="center" wrapText="1"/>
    </xf>
    <xf numFmtId="49" fontId="6" fillId="0" borderId="38" xfId="0" applyNumberFormat="1" applyFont="1" applyBorder="1" applyAlignment="1" applyProtection="1">
      <alignment horizontal="left" wrapText="1"/>
    </xf>
    <xf numFmtId="49" fontId="6" fillId="0" borderId="39" xfId="0" applyNumberFormat="1" applyFont="1" applyBorder="1" applyAlignment="1" applyProtection="1">
      <alignment horizontal="center" wrapText="1"/>
    </xf>
    <xf numFmtId="0" fontId="7" fillId="2" borderId="0" xfId="0" applyFont="1" applyFill="1"/>
    <xf numFmtId="0" fontId="7" fillId="2" borderId="0" xfId="0" applyFont="1" applyFill="1" applyBorder="1" applyAlignment="1" applyProtection="1">
      <alignment horizontal="center"/>
    </xf>
    <xf numFmtId="49" fontId="7" fillId="2" borderId="0" xfId="0" applyNumberFormat="1" applyFont="1" applyFill="1" applyBorder="1" applyAlignment="1" applyProtection="1"/>
    <xf numFmtId="49" fontId="7" fillId="2" borderId="36" xfId="0" applyNumberFormat="1" applyFont="1" applyFill="1" applyBorder="1" applyAlignment="1" applyProtection="1">
      <alignment horizontal="center" vertical="center" wrapText="1"/>
    </xf>
    <xf numFmtId="49" fontId="7" fillId="2" borderId="13" xfId="0" applyNumberFormat="1" applyFont="1" applyFill="1" applyBorder="1" applyAlignment="1" applyProtection="1">
      <alignment vertical="center"/>
    </xf>
    <xf numFmtId="49" fontId="7" fillId="2" borderId="32" xfId="0" applyNumberFormat="1" applyFont="1" applyFill="1" applyBorder="1" applyAlignment="1" applyProtection="1">
      <alignment horizontal="center" vertical="center" wrapText="1"/>
    </xf>
    <xf numFmtId="49" fontId="7" fillId="2" borderId="16" xfId="0" applyNumberFormat="1" applyFont="1" applyFill="1" applyBorder="1" applyAlignment="1" applyProtection="1">
      <alignment vertical="center"/>
    </xf>
    <xf numFmtId="49" fontId="7" fillId="2" borderId="1" xfId="0" applyNumberFormat="1" applyFont="1" applyFill="1" applyBorder="1" applyAlignment="1" applyProtection="1">
      <alignment horizontal="center" vertical="center"/>
    </xf>
    <xf numFmtId="49" fontId="7" fillId="2" borderId="18" xfId="0" applyNumberFormat="1" applyFont="1" applyFill="1" applyBorder="1" applyAlignment="1" applyProtection="1">
      <alignment horizontal="center" vertical="center"/>
    </xf>
    <xf numFmtId="49" fontId="7" fillId="2" borderId="20" xfId="0" applyNumberFormat="1" applyFont="1" applyFill="1" applyBorder="1" applyAlignment="1" applyProtection="1">
      <alignment horizontal="center" vertical="center"/>
    </xf>
    <xf numFmtId="4" fontId="7" fillId="2" borderId="15" xfId="0" applyNumberFormat="1" applyFont="1" applyFill="1" applyBorder="1" applyAlignment="1" applyProtection="1">
      <alignment horizontal="right"/>
    </xf>
    <xf numFmtId="4" fontId="7" fillId="2" borderId="32" xfId="0" applyNumberFormat="1" applyFont="1" applyFill="1" applyBorder="1" applyAlignment="1" applyProtection="1">
      <alignment horizontal="right"/>
    </xf>
    <xf numFmtId="4" fontId="7" fillId="2" borderId="16" xfId="0" applyNumberFormat="1" applyFont="1" applyFill="1" applyBorder="1" applyAlignment="1" applyProtection="1">
      <alignment horizontal="right"/>
    </xf>
    <xf numFmtId="0" fontId="7" fillId="2" borderId="29" xfId="0" applyFont="1" applyFill="1" applyBorder="1" applyAlignment="1" applyProtection="1">
      <alignment horizontal="right"/>
    </xf>
    <xf numFmtId="0" fontId="7" fillId="2" borderId="29" xfId="0" applyFont="1" applyFill="1" applyBorder="1" applyAlignment="1" applyProtection="1"/>
    <xf numFmtId="0" fontId="7" fillId="2" borderId="30" xfId="0" applyFont="1" applyFill="1" applyBorder="1" applyAlignment="1" applyProtection="1"/>
    <xf numFmtId="4" fontId="7" fillId="2" borderId="24" xfId="0" applyNumberFormat="1" applyFont="1" applyFill="1" applyBorder="1" applyAlignment="1" applyProtection="1">
      <alignment horizontal="right"/>
    </xf>
    <xf numFmtId="4" fontId="7" fillId="2" borderId="38" xfId="0" applyNumberFormat="1" applyFont="1" applyFill="1" applyBorder="1" applyAlignment="1" applyProtection="1">
      <alignment horizontal="right"/>
    </xf>
    <xf numFmtId="4" fontId="7" fillId="2" borderId="23" xfId="0" applyNumberFormat="1" applyFont="1" applyFill="1" applyBorder="1" applyAlignment="1" applyProtection="1">
      <alignment horizontal="right"/>
    </xf>
    <xf numFmtId="0" fontId="7" fillId="0" borderId="0" xfId="0" applyFont="1"/>
    <xf numFmtId="0" fontId="7" fillId="0" borderId="0" xfId="0" applyFont="1" applyFill="1"/>
    <xf numFmtId="0" fontId="5" fillId="2" borderId="0" xfId="0" applyFont="1" applyFill="1"/>
    <xf numFmtId="0" fontId="5" fillId="2" borderId="0" xfId="0" applyFont="1" applyFill="1" applyBorder="1" applyAlignment="1" applyProtection="1"/>
    <xf numFmtId="0" fontId="5" fillId="2" borderId="36" xfId="0" applyFont="1" applyFill="1" applyBorder="1" applyAlignment="1" applyProtection="1">
      <alignment vertical="center" wrapText="1"/>
    </xf>
    <xf numFmtId="0" fontId="5" fillId="2" borderId="32" xfId="0" applyFont="1" applyFill="1" applyBorder="1" applyAlignment="1" applyProtection="1">
      <alignment vertical="center" wrapText="1"/>
    </xf>
    <xf numFmtId="0" fontId="5" fillId="2" borderId="18" xfId="0" applyFont="1" applyFill="1" applyBorder="1" applyAlignment="1" applyProtection="1">
      <alignment horizontal="center" vertical="center"/>
    </xf>
    <xf numFmtId="49" fontId="5" fillId="2" borderId="32" xfId="0" applyNumberFormat="1" applyFont="1" applyFill="1" applyBorder="1" applyAlignment="1" applyProtection="1">
      <alignment horizontal="center"/>
    </xf>
    <xf numFmtId="0" fontId="5" fillId="2" borderId="28" xfId="0" applyFont="1" applyFill="1" applyBorder="1" applyAlignment="1" applyProtection="1">
      <alignment horizontal="center"/>
    </xf>
    <xf numFmtId="49" fontId="5" fillId="2" borderId="23" xfId="0" applyNumberFormat="1" applyFont="1" applyFill="1" applyBorder="1" applyAlignment="1" applyProtection="1">
      <alignment horizontal="center"/>
    </xf>
    <xf numFmtId="49" fontId="8" fillId="2" borderId="31" xfId="0" applyNumberFormat="1" applyFont="1" applyFill="1" applyBorder="1" applyAlignment="1" applyProtection="1">
      <alignment horizontal="left" wrapText="1"/>
    </xf>
    <xf numFmtId="49" fontId="8" fillId="2" borderId="37" xfId="0" applyNumberFormat="1" applyFont="1" applyFill="1" applyBorder="1" applyAlignment="1" applyProtection="1">
      <alignment horizontal="center" wrapText="1"/>
    </xf>
    <xf numFmtId="49" fontId="9" fillId="2" borderId="32" xfId="0" applyNumberFormat="1" applyFont="1" applyFill="1" applyBorder="1" applyAlignment="1" applyProtection="1">
      <alignment horizontal="center"/>
    </xf>
    <xf numFmtId="4" fontId="10" fillId="2" borderId="15" xfId="0" applyNumberFormat="1" applyFont="1" applyFill="1" applyBorder="1" applyAlignment="1" applyProtection="1">
      <alignment horizontal="right"/>
    </xf>
    <xf numFmtId="4" fontId="10" fillId="2" borderId="32" xfId="0" applyNumberFormat="1" applyFont="1" applyFill="1" applyBorder="1" applyAlignment="1" applyProtection="1">
      <alignment horizontal="right"/>
    </xf>
    <xf numFmtId="4" fontId="10" fillId="2" borderId="16" xfId="0" applyNumberFormat="1" applyFont="1" applyFill="1" applyBorder="1" applyAlignment="1" applyProtection="1">
      <alignment horizontal="right"/>
    </xf>
    <xf numFmtId="0" fontId="9" fillId="0" borderId="0" xfId="0" applyFont="1"/>
    <xf numFmtId="49" fontId="8" fillId="2" borderId="25" xfId="0" applyNumberFormat="1" applyFont="1" applyFill="1" applyBorder="1" applyAlignment="1" applyProtection="1">
      <alignment horizontal="center" wrapText="1"/>
    </xf>
    <xf numFmtId="4" fontId="10" fillId="2" borderId="24" xfId="0" applyNumberFormat="1" applyFont="1" applyFill="1" applyBorder="1" applyAlignment="1" applyProtection="1">
      <alignment horizontal="right"/>
    </xf>
    <xf numFmtId="4" fontId="10" fillId="2" borderId="23" xfId="0" applyNumberFormat="1" applyFont="1" applyFill="1" applyBorder="1" applyAlignment="1" applyProtection="1">
      <alignment horizontal="right"/>
    </xf>
    <xf numFmtId="4" fontId="10" fillId="2" borderId="38" xfId="0" applyNumberFormat="1" applyFont="1" applyFill="1" applyBorder="1" applyAlignment="1" applyProtection="1">
      <alignment horizontal="right"/>
    </xf>
    <xf numFmtId="49" fontId="8" fillId="2" borderId="24" xfId="0" applyNumberFormat="1" applyFont="1" applyFill="1" applyBorder="1" applyAlignment="1" applyProtection="1">
      <alignment horizontal="left" wrapText="1"/>
    </xf>
    <xf numFmtId="49" fontId="9" fillId="2" borderId="23" xfId="0" applyNumberFormat="1" applyFont="1" applyFill="1" applyBorder="1" applyAlignment="1" applyProtection="1">
      <alignment horizontal="center"/>
    </xf>
    <xf numFmtId="49" fontId="11" fillId="0" borderId="31" xfId="0" applyNumberFormat="1" applyFont="1" applyBorder="1" applyAlignment="1" applyProtection="1">
      <alignment horizontal="left" wrapText="1"/>
    </xf>
    <xf numFmtId="49" fontId="11" fillId="0" borderId="14" xfId="0" applyNumberFormat="1" applyFont="1" applyBorder="1" applyAlignment="1" applyProtection="1">
      <alignment horizontal="center" wrapText="1"/>
    </xf>
    <xf numFmtId="49" fontId="11" fillId="0" borderId="32" xfId="0" applyNumberFormat="1" applyFont="1" applyBorder="1" applyAlignment="1" applyProtection="1">
      <alignment horizontal="center"/>
    </xf>
    <xf numFmtId="4" fontId="11" fillId="0" borderId="15" xfId="0" applyNumberFormat="1" applyFont="1" applyBorder="1" applyAlignment="1" applyProtection="1">
      <alignment horizontal="right"/>
    </xf>
    <xf numFmtId="4" fontId="11" fillId="0" borderId="16" xfId="0" applyNumberFormat="1" applyFont="1" applyBorder="1" applyAlignment="1" applyProtection="1">
      <alignment horizontal="right"/>
    </xf>
    <xf numFmtId="4" fontId="14" fillId="0" borderId="15" xfId="0" applyNumberFormat="1" applyFont="1" applyBorder="1" applyAlignment="1" applyProtection="1">
      <alignment horizontal="right"/>
    </xf>
    <xf numFmtId="49" fontId="12" fillId="0" borderId="42" xfId="0" applyNumberFormat="1" applyFont="1" applyBorder="1" applyAlignment="1">
      <alignment horizontal="center" vertical="top" wrapText="1"/>
    </xf>
    <xf numFmtId="49" fontId="13" fillId="0" borderId="42" xfId="0" applyNumberFormat="1" applyFont="1" applyBorder="1" applyAlignment="1">
      <alignment horizontal="center" vertical="top" wrapText="1"/>
    </xf>
    <xf numFmtId="4" fontId="14" fillId="0" borderId="16" xfId="0" applyNumberFormat="1" applyFont="1" applyBorder="1" applyAlignment="1" applyProtection="1">
      <alignment horizontal="right"/>
    </xf>
    <xf numFmtId="49" fontId="8" fillId="2" borderId="21" xfId="0" applyNumberFormat="1" applyFont="1" applyFill="1" applyBorder="1" applyAlignment="1" applyProtection="1">
      <alignment horizontal="left" wrapText="1"/>
    </xf>
    <xf numFmtId="49" fontId="11" fillId="0" borderId="21" xfId="0" applyNumberFormat="1" applyFont="1" applyBorder="1" applyAlignment="1" applyProtection="1">
      <alignment horizontal="left" wrapText="1"/>
    </xf>
    <xf numFmtId="49" fontId="11" fillId="0" borderId="22" xfId="0" applyNumberFormat="1" applyFont="1" applyBorder="1" applyAlignment="1" applyProtection="1">
      <alignment horizontal="center" wrapText="1"/>
    </xf>
    <xf numFmtId="49" fontId="11" fillId="0" borderId="23" xfId="0" applyNumberFormat="1" applyFont="1" applyBorder="1" applyAlignment="1" applyProtection="1">
      <alignment horizontal="center"/>
    </xf>
    <xf numFmtId="4" fontId="11" fillId="0" borderId="24" xfId="0" applyNumberFormat="1" applyFont="1" applyBorder="1" applyAlignment="1" applyProtection="1">
      <alignment horizontal="right"/>
    </xf>
    <xf numFmtId="4" fontId="11" fillId="0" borderId="25" xfId="0" applyNumberFormat="1" applyFont="1" applyFill="1" applyBorder="1" applyAlignment="1" applyProtection="1">
      <alignment horizontal="right"/>
    </xf>
    <xf numFmtId="4" fontId="2" fillId="2" borderId="15" xfId="0" applyNumberFormat="1" applyFont="1" applyFill="1" applyBorder="1" applyAlignment="1" applyProtection="1">
      <alignment horizontal="right"/>
    </xf>
    <xf numFmtId="4" fontId="11" fillId="2" borderId="15" xfId="0" applyNumberFormat="1" applyFont="1" applyFill="1" applyBorder="1" applyAlignment="1" applyProtection="1">
      <alignment horizontal="right"/>
    </xf>
    <xf numFmtId="4" fontId="4" fillId="2" borderId="15" xfId="0" applyNumberFormat="1" applyFont="1" applyFill="1" applyBorder="1" applyAlignment="1" applyProtection="1">
      <alignment horizontal="right"/>
    </xf>
    <xf numFmtId="2" fontId="6" fillId="2" borderId="21" xfId="0" applyNumberFormat="1" applyFont="1" applyFill="1" applyBorder="1" applyAlignment="1" applyProtection="1">
      <alignment horizontal="left" wrapText="1"/>
    </xf>
    <xf numFmtId="49" fontId="6" fillId="2" borderId="36" xfId="0" applyNumberFormat="1" applyFont="1" applyFill="1" applyBorder="1" applyAlignment="1" applyProtection="1">
      <alignment horizontal="left" wrapText="1"/>
    </xf>
    <xf numFmtId="49" fontId="6" fillId="2" borderId="43" xfId="0" applyNumberFormat="1" applyFont="1" applyFill="1" applyBorder="1" applyAlignment="1" applyProtection="1">
      <alignment horizontal="center" wrapText="1"/>
    </xf>
    <xf numFmtId="49" fontId="6" fillId="2" borderId="13" xfId="0" applyNumberFormat="1" applyFont="1" applyFill="1" applyBorder="1" applyAlignment="1" applyProtection="1">
      <alignment horizontal="left" wrapText="1"/>
    </xf>
    <xf numFmtId="49" fontId="14" fillId="0" borderId="32" xfId="0" applyNumberFormat="1" applyFont="1" applyBorder="1" applyAlignment="1" applyProtection="1">
      <alignment horizontal="center"/>
    </xf>
    <xf numFmtId="4" fontId="14" fillId="2" borderId="15" xfId="0" applyNumberFormat="1" applyFont="1" applyFill="1" applyBorder="1" applyAlignment="1" applyProtection="1">
      <alignment horizontal="right"/>
    </xf>
    <xf numFmtId="166" fontId="6" fillId="2" borderId="21" xfId="0" applyNumberFormat="1" applyFont="1" applyFill="1" applyBorder="1" applyAlignment="1" applyProtection="1">
      <alignment horizontal="left" wrapText="1"/>
    </xf>
    <xf numFmtId="4" fontId="2" fillId="2" borderId="29" xfId="0" applyNumberFormat="1" applyFont="1" applyFill="1" applyBorder="1" applyAlignment="1" applyProtection="1">
      <alignment horizontal="right"/>
    </xf>
    <xf numFmtId="49" fontId="5" fillId="2" borderId="24" xfId="0" applyNumberFormat="1" applyFont="1" applyFill="1" applyBorder="1" applyAlignment="1" applyProtection="1">
      <alignment horizontal="center"/>
    </xf>
    <xf numFmtId="49" fontId="4" fillId="2" borderId="24" xfId="0" applyNumberFormat="1" applyFont="1" applyFill="1" applyBorder="1" applyAlignment="1" applyProtection="1">
      <alignment horizontal="center" wrapText="1"/>
    </xf>
    <xf numFmtId="4" fontId="4" fillId="2" borderId="24" xfId="0" applyNumberFormat="1" applyFont="1" applyFill="1" applyBorder="1" applyAlignment="1" applyProtection="1">
      <alignment horizontal="right"/>
    </xf>
    <xf numFmtId="4" fontId="4" fillId="2" borderId="38" xfId="0" applyNumberFormat="1" applyFont="1" applyFill="1" applyBorder="1" applyAlignment="1" applyProtection="1">
      <alignment horizontal="right"/>
    </xf>
    <xf numFmtId="0" fontId="0" fillId="2" borderId="0" xfId="0" applyFill="1"/>
    <xf numFmtId="0" fontId="2" fillId="2" borderId="29" xfId="0" applyFont="1" applyFill="1" applyBorder="1" applyAlignment="1" applyProtection="1">
      <alignment horizontal="center"/>
    </xf>
    <xf numFmtId="49" fontId="2" fillId="2" borderId="29" xfId="0" applyNumberFormat="1" applyFont="1" applyFill="1" applyBorder="1" applyAlignment="1" applyProtection="1">
      <alignment horizontal="center"/>
    </xf>
    <xf numFmtId="49" fontId="2" fillId="2" borderId="30" xfId="0" applyNumberFormat="1" applyFont="1" applyFill="1" applyBorder="1" applyAlignment="1" applyProtection="1">
      <alignment horizontal="center"/>
    </xf>
    <xf numFmtId="49" fontId="4" fillId="2" borderId="15" xfId="0" applyNumberFormat="1" applyFont="1" applyFill="1" applyBorder="1" applyAlignment="1" applyProtection="1">
      <alignment horizontal="center" wrapText="1"/>
    </xf>
    <xf numFmtId="4" fontId="4" fillId="2" borderId="16" xfId="0" applyNumberFormat="1" applyFont="1" applyFill="1" applyBorder="1" applyAlignment="1" applyProtection="1">
      <alignment horizontal="right"/>
    </xf>
    <xf numFmtId="49" fontId="2" fillId="2" borderId="24" xfId="0" applyNumberFormat="1" applyFont="1" applyFill="1" applyBorder="1" applyAlignment="1" applyProtection="1">
      <alignment horizontal="center" wrapText="1"/>
    </xf>
    <xf numFmtId="4" fontId="2" fillId="2" borderId="24" xfId="0" applyNumberFormat="1" applyFont="1" applyFill="1" applyBorder="1" applyAlignment="1" applyProtection="1">
      <alignment horizontal="right"/>
    </xf>
    <xf numFmtId="4" fontId="2" fillId="2" borderId="38" xfId="0" applyNumberFormat="1" applyFont="1" applyFill="1" applyBorder="1" applyAlignment="1" applyProtection="1">
      <alignment horizontal="right"/>
    </xf>
    <xf numFmtId="0" fontId="3" fillId="2" borderId="34" xfId="0" applyFont="1" applyFill="1" applyBorder="1" applyAlignment="1" applyProtection="1">
      <alignment horizontal="left"/>
    </xf>
    <xf numFmtId="49" fontId="3" fillId="2" borderId="34" xfId="0" applyNumberFormat="1" applyFont="1" applyFill="1" applyBorder="1" applyAlignment="1" applyProtection="1"/>
    <xf numFmtId="0" fontId="3" fillId="2" borderId="34" xfId="0" applyFont="1" applyFill="1" applyBorder="1" applyAlignment="1" applyProtection="1"/>
    <xf numFmtId="49" fontId="5" fillId="2" borderId="0" xfId="0" applyNumberFormat="1" applyFont="1" applyFill="1" applyBorder="1" applyAlignment="1" applyProtection="1">
      <alignment horizontal="center"/>
    </xf>
    <xf numFmtId="49" fontId="5" fillId="2" borderId="28" xfId="0" applyNumberFormat="1" applyFont="1" applyFill="1" applyBorder="1" applyAlignment="1" applyProtection="1">
      <alignment horizontal="center"/>
    </xf>
    <xf numFmtId="49" fontId="8" fillId="2" borderId="24" xfId="0" applyNumberFormat="1" applyFont="1" applyFill="1" applyBorder="1" applyAlignment="1" applyProtection="1">
      <alignment horizontal="center" wrapText="1"/>
    </xf>
    <xf numFmtId="49" fontId="9" fillId="2" borderId="24" xfId="0" applyNumberFormat="1" applyFont="1" applyFill="1" applyBorder="1" applyAlignment="1" applyProtection="1">
      <alignment horizontal="center"/>
    </xf>
    <xf numFmtId="0" fontId="8" fillId="2" borderId="24" xfId="0" applyNumberFormat="1" applyFont="1" applyFill="1" applyBorder="1" applyAlignment="1">
      <alignment horizontal="left" vertical="center" wrapText="1"/>
    </xf>
    <xf numFmtId="49" fontId="13" fillId="0" borderId="14" xfId="0" applyNumberFormat="1" applyFont="1" applyBorder="1" applyAlignment="1" applyProtection="1">
      <alignment horizontal="center" wrapText="1"/>
    </xf>
    <xf numFmtId="165" fontId="15" fillId="2" borderId="24" xfId="0" applyNumberFormat="1" applyFont="1" applyFill="1" applyBorder="1" applyAlignment="1">
      <alignment horizontal="justify" vertical="center" wrapText="1"/>
    </xf>
    <xf numFmtId="49" fontId="15" fillId="2" borderId="24" xfId="0" applyNumberFormat="1" applyFont="1" applyFill="1" applyBorder="1" applyAlignment="1">
      <alignment horizontal="center" vertical="center" wrapText="1"/>
    </xf>
    <xf numFmtId="49" fontId="13" fillId="2" borderId="24" xfId="0" applyNumberFormat="1" applyFont="1" applyFill="1" applyBorder="1" applyAlignment="1">
      <alignment horizontal="center" vertical="center" wrapText="1"/>
    </xf>
    <xf numFmtId="49" fontId="2" fillId="0" borderId="16" xfId="0" applyNumberFormat="1" applyFont="1" applyBorder="1" applyAlignment="1" applyProtection="1">
      <alignment horizontal="left" wrapText="1"/>
    </xf>
    <xf numFmtId="0" fontId="14" fillId="0" borderId="24" xfId="0" applyFont="1" applyBorder="1" applyAlignment="1" applyProtection="1">
      <alignment horizontal="left"/>
    </xf>
    <xf numFmtId="0" fontId="2" fillId="0" borderId="24" xfId="0" applyFont="1" applyBorder="1" applyAlignment="1" applyProtection="1">
      <alignment horizontal="center"/>
    </xf>
    <xf numFmtId="49" fontId="2" fillId="0" borderId="24" xfId="0" applyNumberFormat="1" applyFont="1" applyBorder="1" applyAlignment="1" applyProtection="1">
      <alignment horizontal="center" vertical="center"/>
    </xf>
    <xf numFmtId="49" fontId="2" fillId="0" borderId="24" xfId="0" applyNumberFormat="1" applyFont="1" applyFill="1" applyBorder="1" applyAlignment="1" applyProtection="1">
      <alignment horizontal="center" vertical="center"/>
    </xf>
    <xf numFmtId="4" fontId="2" fillId="0" borderId="32" xfId="0" applyNumberFormat="1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49" fontId="2" fillId="0" borderId="9" xfId="0" applyNumberFormat="1" applyFont="1" applyFill="1" applyBorder="1" applyAlignment="1" applyProtection="1">
      <alignment horizontal="center" vertical="center" wrapText="1"/>
    </xf>
    <xf numFmtId="49" fontId="2" fillId="0" borderId="12" xfId="0" applyNumberFormat="1" applyFont="1" applyFill="1" applyBorder="1" applyAlignment="1" applyProtection="1">
      <alignment horizontal="center" vertical="center" wrapText="1"/>
    </xf>
    <xf numFmtId="49" fontId="2" fillId="0" borderId="15" xfId="0" applyNumberFormat="1" applyFont="1" applyFill="1" applyBorder="1" applyAlignment="1" applyProtection="1">
      <alignment horizontal="center" vertical="center" wrapText="1"/>
    </xf>
    <xf numFmtId="49" fontId="7" fillId="2" borderId="10" xfId="0" applyNumberFormat="1" applyFont="1" applyFill="1" applyBorder="1" applyAlignment="1" applyProtection="1">
      <alignment horizontal="center" vertical="center" wrapText="1"/>
    </xf>
    <xf numFmtId="49" fontId="7" fillId="2" borderId="13" xfId="0" applyNumberFormat="1" applyFont="1" applyFill="1" applyBorder="1" applyAlignment="1" applyProtection="1">
      <alignment horizontal="center" vertical="center" wrapText="1"/>
    </xf>
    <xf numFmtId="0" fontId="5" fillId="2" borderId="35" xfId="0" applyFont="1" applyFill="1" applyBorder="1" applyAlignment="1" applyProtection="1">
      <alignment horizontal="center" vertical="center" wrapText="1"/>
    </xf>
    <xf numFmtId="0" fontId="5" fillId="2" borderId="36" xfId="0" applyFont="1" applyFill="1" applyBorder="1" applyAlignment="1" applyProtection="1">
      <alignment horizontal="center" vertical="center" wrapText="1"/>
    </xf>
    <xf numFmtId="0" fontId="6" fillId="2" borderId="0" xfId="0" applyFont="1" applyFill="1" applyBorder="1" applyAlignment="1" applyProtection="1">
      <alignment horizontal="center"/>
    </xf>
    <xf numFmtId="0" fontId="6" fillId="2" borderId="8" xfId="0" applyFont="1" applyFill="1" applyBorder="1" applyAlignment="1" applyProtection="1">
      <alignment horizontal="center" vertical="center"/>
    </xf>
    <xf numFmtId="0" fontId="6" fillId="2" borderId="11" xfId="0" applyFont="1" applyFill="1" applyBorder="1" applyAlignment="1" applyProtection="1">
      <alignment horizontal="center" vertical="center"/>
    </xf>
    <xf numFmtId="0" fontId="6" fillId="2" borderId="14" xfId="0" applyFont="1" applyFill="1" applyBorder="1" applyAlignment="1" applyProtection="1">
      <alignment horizontal="center" vertical="center"/>
    </xf>
    <xf numFmtId="0" fontId="6" fillId="2" borderId="9" xfId="0" applyFont="1" applyFill="1" applyBorder="1" applyAlignment="1" applyProtection="1">
      <alignment horizontal="center" vertical="center" wrapText="1"/>
    </xf>
    <xf numFmtId="0" fontId="6" fillId="2" borderId="12" xfId="0" applyFont="1" applyFill="1" applyBorder="1" applyAlignment="1" applyProtection="1">
      <alignment horizontal="center" vertical="center" wrapText="1"/>
    </xf>
    <xf numFmtId="0" fontId="6" fillId="2" borderId="15" xfId="0" applyFont="1" applyFill="1" applyBorder="1" applyAlignment="1" applyProtection="1">
      <alignment horizontal="center" vertical="center" wrapText="1"/>
    </xf>
    <xf numFmtId="49" fontId="7" fillId="2" borderId="9" xfId="0" applyNumberFormat="1" applyFont="1" applyFill="1" applyBorder="1" applyAlignment="1" applyProtection="1">
      <alignment horizontal="center" vertical="center" wrapText="1"/>
    </xf>
    <xf numFmtId="49" fontId="7" fillId="2" borderId="12" xfId="0" applyNumberFormat="1" applyFont="1" applyFill="1" applyBorder="1" applyAlignment="1" applyProtection="1">
      <alignment horizontal="center" vertical="center" wrapText="1"/>
    </xf>
    <xf numFmtId="49" fontId="7" fillId="2" borderId="15" xfId="0" applyNumberFormat="1" applyFont="1" applyFill="1" applyBorder="1" applyAlignment="1" applyProtection="1">
      <alignment horizontal="center" vertical="center" wrapText="1"/>
    </xf>
    <xf numFmtId="49" fontId="7" fillId="2" borderId="9" xfId="0" applyNumberFormat="1" applyFont="1" applyFill="1" applyBorder="1" applyAlignment="1" applyProtection="1">
      <alignment horizontal="center" vertical="center"/>
    </xf>
    <xf numFmtId="49" fontId="7" fillId="2" borderId="12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8"/>
  <sheetViews>
    <sheetView showGridLines="0" tabSelected="1" view="pageBreakPreview" zoomScale="90" zoomScaleNormal="90" zoomScaleSheetLayoutView="90" workbookViewId="0">
      <selection activeCell="E85" sqref="E85"/>
    </sheetView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5" width="22.28515625" style="51" customWidth="1"/>
    <col min="6" max="6" width="18.7109375" customWidth="1"/>
  </cols>
  <sheetData>
    <row r="1" spans="1:6" ht="15" x14ac:dyDescent="0.25">
      <c r="A1" s="172"/>
      <c r="B1" s="172"/>
      <c r="C1" s="172"/>
      <c r="D1" s="172"/>
      <c r="E1" s="46"/>
      <c r="F1" s="1"/>
    </row>
    <row r="2" spans="1:6" ht="16.899999999999999" customHeight="1" x14ac:dyDescent="0.25">
      <c r="A2" s="172" t="s">
        <v>0</v>
      </c>
      <c r="B2" s="172"/>
      <c r="C2" s="172"/>
      <c r="D2" s="172"/>
      <c r="E2" s="47"/>
      <c r="F2" s="2" t="s">
        <v>1</v>
      </c>
    </row>
    <row r="3" spans="1:6" x14ac:dyDescent="0.2">
      <c r="A3" s="3"/>
      <c r="B3" s="3"/>
      <c r="C3" s="3"/>
      <c r="D3" s="3"/>
      <c r="E3" s="48" t="s">
        <v>2</v>
      </c>
      <c r="F3" s="4" t="s">
        <v>3</v>
      </c>
    </row>
    <row r="4" spans="1:6" x14ac:dyDescent="0.2">
      <c r="A4" s="173" t="s">
        <v>515</v>
      </c>
      <c r="B4" s="173"/>
      <c r="C4" s="173"/>
      <c r="D4" s="173"/>
      <c r="E4" s="47" t="s">
        <v>4</v>
      </c>
      <c r="F4" s="5">
        <v>45536</v>
      </c>
    </row>
    <row r="5" spans="1:6" x14ac:dyDescent="0.2">
      <c r="A5" s="6"/>
      <c r="B5" s="6"/>
      <c r="C5" s="6"/>
      <c r="D5" s="6"/>
      <c r="E5" s="47" t="s">
        <v>6</v>
      </c>
      <c r="F5" s="7" t="s">
        <v>17</v>
      </c>
    </row>
    <row r="6" spans="1:6" x14ac:dyDescent="0.2">
      <c r="A6" s="8" t="s">
        <v>7</v>
      </c>
      <c r="B6" s="174" t="s">
        <v>13</v>
      </c>
      <c r="C6" s="175"/>
      <c r="D6" s="175"/>
      <c r="E6" s="47" t="s">
        <v>8</v>
      </c>
      <c r="F6" s="7" t="s">
        <v>18</v>
      </c>
    </row>
    <row r="7" spans="1:6" x14ac:dyDescent="0.2">
      <c r="A7" s="8" t="s">
        <v>9</v>
      </c>
      <c r="B7" s="176" t="s">
        <v>14</v>
      </c>
      <c r="C7" s="176"/>
      <c r="D7" s="176"/>
      <c r="E7" s="47" t="s">
        <v>10</v>
      </c>
      <c r="F7" s="9" t="s">
        <v>19</v>
      </c>
    </row>
    <row r="8" spans="1:6" x14ac:dyDescent="0.2">
      <c r="A8" s="8" t="s">
        <v>15</v>
      </c>
      <c r="B8" s="8"/>
      <c r="C8" s="8"/>
      <c r="D8" s="10"/>
      <c r="E8" s="47"/>
      <c r="F8" s="11"/>
    </row>
    <row r="9" spans="1:6" x14ac:dyDescent="0.2">
      <c r="A9" s="8" t="s">
        <v>16</v>
      </c>
      <c r="B9" s="8"/>
      <c r="C9" s="12"/>
      <c r="D9" s="10"/>
      <c r="E9" s="47" t="s">
        <v>11</v>
      </c>
      <c r="F9" s="13" t="s">
        <v>12</v>
      </c>
    </row>
    <row r="10" spans="1:6" ht="20.25" customHeight="1" x14ac:dyDescent="0.25">
      <c r="A10" s="172" t="s">
        <v>20</v>
      </c>
      <c r="B10" s="172"/>
      <c r="C10" s="172"/>
      <c r="D10" s="172"/>
      <c r="E10" s="49"/>
      <c r="F10" s="14"/>
    </row>
    <row r="11" spans="1:6" ht="4.1500000000000004" customHeight="1" x14ac:dyDescent="0.2">
      <c r="A11" s="183" t="s">
        <v>21</v>
      </c>
      <c r="B11" s="177" t="s">
        <v>22</v>
      </c>
      <c r="C11" s="177" t="s">
        <v>23</v>
      </c>
      <c r="D11" s="180" t="s">
        <v>24</v>
      </c>
      <c r="E11" s="189" t="s">
        <v>25</v>
      </c>
      <c r="F11" s="186" t="s">
        <v>26</v>
      </c>
    </row>
    <row r="12" spans="1:6" ht="3.6" customHeight="1" x14ac:dyDescent="0.2">
      <c r="A12" s="184"/>
      <c r="B12" s="178"/>
      <c r="C12" s="178"/>
      <c r="D12" s="181"/>
      <c r="E12" s="190"/>
      <c r="F12" s="187"/>
    </row>
    <row r="13" spans="1:6" ht="3" customHeight="1" x14ac:dyDescent="0.2">
      <c r="A13" s="184"/>
      <c r="B13" s="178"/>
      <c r="C13" s="178"/>
      <c r="D13" s="181"/>
      <c r="E13" s="190"/>
      <c r="F13" s="187"/>
    </row>
    <row r="14" spans="1:6" ht="3" customHeight="1" x14ac:dyDescent="0.2">
      <c r="A14" s="184"/>
      <c r="B14" s="178"/>
      <c r="C14" s="178"/>
      <c r="D14" s="181"/>
      <c r="E14" s="190"/>
      <c r="F14" s="187"/>
    </row>
    <row r="15" spans="1:6" ht="3" customHeight="1" x14ac:dyDescent="0.2">
      <c r="A15" s="184"/>
      <c r="B15" s="178"/>
      <c r="C15" s="178"/>
      <c r="D15" s="181"/>
      <c r="E15" s="190"/>
      <c r="F15" s="187"/>
    </row>
    <row r="16" spans="1:6" ht="3" customHeight="1" x14ac:dyDescent="0.2">
      <c r="A16" s="184"/>
      <c r="B16" s="178"/>
      <c r="C16" s="178"/>
      <c r="D16" s="181"/>
      <c r="E16" s="190"/>
      <c r="F16" s="187"/>
    </row>
    <row r="17" spans="1:6" ht="23.45" customHeight="1" x14ac:dyDescent="0.2">
      <c r="A17" s="185"/>
      <c r="B17" s="179"/>
      <c r="C17" s="179"/>
      <c r="D17" s="182"/>
      <c r="E17" s="191"/>
      <c r="F17" s="188"/>
    </row>
    <row r="18" spans="1:6" ht="12.6" customHeight="1" x14ac:dyDescent="0.2">
      <c r="A18" s="15">
        <v>1</v>
      </c>
      <c r="B18" s="16">
        <v>2</v>
      </c>
      <c r="C18" s="17">
        <v>3</v>
      </c>
      <c r="D18" s="18" t="s">
        <v>27</v>
      </c>
      <c r="E18" s="50" t="s">
        <v>28</v>
      </c>
      <c r="F18" s="19" t="s">
        <v>29</v>
      </c>
    </row>
    <row r="19" spans="1:6" x14ac:dyDescent="0.2">
      <c r="A19" s="125" t="s">
        <v>30</v>
      </c>
      <c r="B19" s="126" t="s">
        <v>31</v>
      </c>
      <c r="C19" s="127" t="s">
        <v>32</v>
      </c>
      <c r="D19" s="128">
        <f>D21+D78</f>
        <v>68543500</v>
      </c>
      <c r="E19" s="129">
        <f>E21+E78</f>
        <v>43717611.620000005</v>
      </c>
      <c r="F19" s="128">
        <f>IF(OR(D19="-",IF(E19="-",0,E19)&gt;=IF(D19="-",0,D19)),"-",IF(D19="-",0,D19)-IF(E19="-",0,E19))</f>
        <v>24825888.379999995</v>
      </c>
    </row>
    <row r="20" spans="1:6" x14ac:dyDescent="0.2">
      <c r="A20" s="22" t="s">
        <v>33</v>
      </c>
      <c r="B20" s="23"/>
      <c r="C20" s="24"/>
      <c r="D20" s="25"/>
      <c r="E20" s="140"/>
      <c r="F20" s="26"/>
    </row>
    <row r="21" spans="1:6" x14ac:dyDescent="0.2">
      <c r="A21" s="27" t="s">
        <v>34</v>
      </c>
      <c r="B21" s="28" t="s">
        <v>31</v>
      </c>
      <c r="C21" s="29" t="s">
        <v>35</v>
      </c>
      <c r="D21" s="30">
        <f>FIO+D39+D51+D55+D63+D67</f>
        <v>1929200</v>
      </c>
      <c r="E21" s="130">
        <f>E22+E39+E51+E55+E67+E38+E74+E63</f>
        <v>1637554.8199999998</v>
      </c>
      <c r="F21" s="31">
        <f t="shared" ref="F21:F54" si="0">IF(OR(D21="-",IF(E21="-",0,E21)&gt;=IF(D21="-",0,D21)),"-",IF(D21="-",0,D21)-IF(E21="-",0,E21))</f>
        <v>291645.18000000017</v>
      </c>
    </row>
    <row r="22" spans="1:6" x14ac:dyDescent="0.2">
      <c r="A22" s="27" t="s">
        <v>36</v>
      </c>
      <c r="B22" s="28" t="s">
        <v>31</v>
      </c>
      <c r="C22" s="29" t="s">
        <v>37</v>
      </c>
      <c r="D22" s="30">
        <v>426000</v>
      </c>
      <c r="E22" s="130">
        <f>E23</f>
        <v>269815.03000000003</v>
      </c>
      <c r="F22" s="31">
        <f t="shared" si="0"/>
        <v>156184.96999999997</v>
      </c>
    </row>
    <row r="23" spans="1:6" x14ac:dyDescent="0.2">
      <c r="A23" s="27" t="s">
        <v>38</v>
      </c>
      <c r="B23" s="28" t="s">
        <v>31</v>
      </c>
      <c r="C23" s="29" t="s">
        <v>39</v>
      </c>
      <c r="D23" s="30">
        <f>FIO</f>
        <v>426000</v>
      </c>
      <c r="E23" s="130">
        <f>E24+E28+E30+E31+E33</f>
        <v>269815.03000000003</v>
      </c>
      <c r="F23" s="31">
        <f t="shared" si="0"/>
        <v>156184.96999999997</v>
      </c>
    </row>
    <row r="24" spans="1:6" ht="67.5" x14ac:dyDescent="0.2">
      <c r="A24" s="27" t="s">
        <v>40</v>
      </c>
      <c r="B24" s="28" t="s">
        <v>31</v>
      </c>
      <c r="C24" s="29" t="s">
        <v>41</v>
      </c>
      <c r="D24" s="30">
        <v>426000</v>
      </c>
      <c r="E24" s="130">
        <f>E25</f>
        <v>250156.79</v>
      </c>
      <c r="F24" s="31">
        <f t="shared" si="0"/>
        <v>175843.21</v>
      </c>
    </row>
    <row r="25" spans="1:6" ht="90" x14ac:dyDescent="0.2">
      <c r="A25" s="32" t="s">
        <v>42</v>
      </c>
      <c r="B25" s="28" t="s">
        <v>31</v>
      </c>
      <c r="C25" s="29" t="s">
        <v>43</v>
      </c>
      <c r="D25" s="30" t="s">
        <v>44</v>
      </c>
      <c r="E25" s="130">
        <v>250156.79</v>
      </c>
      <c r="F25" s="31" t="str">
        <f t="shared" si="0"/>
        <v>-</v>
      </c>
    </row>
    <row r="26" spans="1:6" ht="67.5" x14ac:dyDescent="0.2">
      <c r="A26" s="32" t="s">
        <v>45</v>
      </c>
      <c r="B26" s="28" t="s">
        <v>31</v>
      </c>
      <c r="C26" s="29" t="s">
        <v>46</v>
      </c>
      <c r="D26" s="30" t="s">
        <v>44</v>
      </c>
      <c r="E26" s="130"/>
      <c r="F26" s="31" t="str">
        <f t="shared" si="0"/>
        <v>-</v>
      </c>
    </row>
    <row r="27" spans="1:6" ht="90" x14ac:dyDescent="0.2">
      <c r="A27" s="32" t="s">
        <v>47</v>
      </c>
      <c r="B27" s="28" t="s">
        <v>31</v>
      </c>
      <c r="C27" s="29" t="s">
        <v>48</v>
      </c>
      <c r="D27" s="30" t="s">
        <v>44</v>
      </c>
      <c r="E27" s="130">
        <v>0</v>
      </c>
      <c r="F27" s="31" t="str">
        <f t="shared" si="0"/>
        <v>-</v>
      </c>
    </row>
    <row r="28" spans="1:6" ht="101.25" x14ac:dyDescent="0.2">
      <c r="A28" s="32" t="s">
        <v>49</v>
      </c>
      <c r="B28" s="28" t="s">
        <v>31</v>
      </c>
      <c r="C28" s="29" t="s">
        <v>499</v>
      </c>
      <c r="D28" s="30" t="s">
        <v>44</v>
      </c>
      <c r="E28" s="130">
        <v>86.02</v>
      </c>
      <c r="F28" s="31" t="str">
        <f t="shared" si="0"/>
        <v>-</v>
      </c>
    </row>
    <row r="29" spans="1:6" ht="123.75" x14ac:dyDescent="0.2">
      <c r="A29" s="32" t="s">
        <v>50</v>
      </c>
      <c r="B29" s="28" t="s">
        <v>31</v>
      </c>
      <c r="C29" s="29" t="s">
        <v>51</v>
      </c>
      <c r="D29" s="30" t="s">
        <v>44</v>
      </c>
      <c r="E29" s="130">
        <v>0</v>
      </c>
      <c r="F29" s="31" t="str">
        <f t="shared" si="0"/>
        <v>-</v>
      </c>
    </row>
    <row r="30" spans="1:6" ht="33.75" x14ac:dyDescent="0.2">
      <c r="A30" s="27" t="s">
        <v>52</v>
      </c>
      <c r="B30" s="28" t="s">
        <v>31</v>
      </c>
      <c r="C30" s="29" t="s">
        <v>53</v>
      </c>
      <c r="D30" s="30" t="s">
        <v>44</v>
      </c>
      <c r="E30" s="130"/>
      <c r="F30" s="31" t="str">
        <f t="shared" si="0"/>
        <v>-</v>
      </c>
    </row>
    <row r="31" spans="1:6" ht="67.5" x14ac:dyDescent="0.2">
      <c r="A31" s="27" t="s">
        <v>54</v>
      </c>
      <c r="B31" s="28" t="s">
        <v>31</v>
      </c>
      <c r="C31" s="29" t="s">
        <v>55</v>
      </c>
      <c r="D31" s="30" t="s">
        <v>44</v>
      </c>
      <c r="E31" s="130">
        <v>19572.22</v>
      </c>
      <c r="F31" s="31" t="str">
        <f t="shared" si="0"/>
        <v>-</v>
      </c>
    </row>
    <row r="32" spans="1:6" ht="45" x14ac:dyDescent="0.2">
      <c r="A32" s="27" t="s">
        <v>56</v>
      </c>
      <c r="B32" s="28" t="s">
        <v>31</v>
      </c>
      <c r="C32" s="29" t="s">
        <v>57</v>
      </c>
      <c r="D32" s="30" t="s">
        <v>44</v>
      </c>
      <c r="E32" s="130"/>
      <c r="F32" s="31" t="str">
        <f t="shared" si="0"/>
        <v>-</v>
      </c>
    </row>
    <row r="33" spans="1:6" ht="67.5" x14ac:dyDescent="0.2">
      <c r="A33" s="27" t="s">
        <v>58</v>
      </c>
      <c r="B33" s="28" t="s">
        <v>31</v>
      </c>
      <c r="C33" s="29" t="s">
        <v>59</v>
      </c>
      <c r="D33" s="30" t="s">
        <v>44</v>
      </c>
      <c r="E33" s="130">
        <v>0</v>
      </c>
      <c r="F33" s="31" t="str">
        <f t="shared" si="0"/>
        <v>-</v>
      </c>
    </row>
    <row r="34" spans="1:6" x14ac:dyDescent="0.2">
      <c r="A34" s="115" t="s">
        <v>60</v>
      </c>
      <c r="B34" s="116" t="s">
        <v>31</v>
      </c>
      <c r="C34" s="117" t="s">
        <v>61</v>
      </c>
      <c r="D34" s="118" t="s">
        <v>44</v>
      </c>
      <c r="E34" s="131">
        <v>0</v>
      </c>
      <c r="F34" s="119" t="str">
        <f t="shared" si="0"/>
        <v>-</v>
      </c>
    </row>
    <row r="35" spans="1:6" x14ac:dyDescent="0.2">
      <c r="A35" s="27" t="s">
        <v>62</v>
      </c>
      <c r="B35" s="28" t="s">
        <v>31</v>
      </c>
      <c r="C35" s="29" t="s">
        <v>63</v>
      </c>
      <c r="D35" s="30" t="s">
        <v>44</v>
      </c>
      <c r="E35" s="130">
        <v>0</v>
      </c>
      <c r="F35" s="31" t="str">
        <f t="shared" si="0"/>
        <v>-</v>
      </c>
    </row>
    <row r="36" spans="1:6" x14ac:dyDescent="0.2">
      <c r="A36" s="27" t="s">
        <v>62</v>
      </c>
      <c r="B36" s="28" t="s">
        <v>31</v>
      </c>
      <c r="C36" s="29" t="s">
        <v>64</v>
      </c>
      <c r="D36" s="30" t="s">
        <v>44</v>
      </c>
      <c r="E36" s="130">
        <v>0</v>
      </c>
      <c r="F36" s="31" t="str">
        <f t="shared" si="0"/>
        <v>-</v>
      </c>
    </row>
    <row r="37" spans="1:6" ht="45" x14ac:dyDescent="0.2">
      <c r="A37" s="27" t="s">
        <v>65</v>
      </c>
      <c r="B37" s="28" t="s">
        <v>31</v>
      </c>
      <c r="C37" s="29" t="s">
        <v>66</v>
      </c>
      <c r="D37" s="30" t="s">
        <v>44</v>
      </c>
      <c r="E37" s="130">
        <v>0</v>
      </c>
      <c r="F37" s="31" t="str">
        <f t="shared" si="0"/>
        <v>-</v>
      </c>
    </row>
    <row r="38" spans="1:6" ht="22.5" x14ac:dyDescent="0.2">
      <c r="A38" s="27" t="s">
        <v>67</v>
      </c>
      <c r="B38" s="28" t="s">
        <v>31</v>
      </c>
      <c r="C38" s="29" t="s">
        <v>68</v>
      </c>
      <c r="D38" s="30" t="s">
        <v>44</v>
      </c>
      <c r="E38" s="130">
        <v>0</v>
      </c>
      <c r="F38" s="31" t="str">
        <f t="shared" si="0"/>
        <v>-</v>
      </c>
    </row>
    <row r="39" spans="1:6" x14ac:dyDescent="0.2">
      <c r="A39" s="115" t="s">
        <v>69</v>
      </c>
      <c r="B39" s="116" t="s">
        <v>31</v>
      </c>
      <c r="C39" s="117" t="s">
        <v>70</v>
      </c>
      <c r="D39" s="118">
        <f>D40+D44</f>
        <v>1263000</v>
      </c>
      <c r="E39" s="131">
        <f>E40+E44</f>
        <v>1098838.3499999999</v>
      </c>
      <c r="F39" s="119">
        <f t="shared" si="0"/>
        <v>164161.65000000014</v>
      </c>
    </row>
    <row r="40" spans="1:6" x14ac:dyDescent="0.2">
      <c r="A40" s="27" t="s">
        <v>71</v>
      </c>
      <c r="B40" s="28" t="s">
        <v>31</v>
      </c>
      <c r="C40" s="29" t="s">
        <v>72</v>
      </c>
      <c r="D40" s="30">
        <f>D41</f>
        <v>302000</v>
      </c>
      <c r="E40" s="130">
        <f>E41</f>
        <v>258375.69</v>
      </c>
      <c r="F40" s="31">
        <f t="shared" si="0"/>
        <v>43624.31</v>
      </c>
    </row>
    <row r="41" spans="1:6" ht="33.75" x14ac:dyDescent="0.2">
      <c r="A41" s="27" t="s">
        <v>73</v>
      </c>
      <c r="B41" s="28" t="s">
        <v>31</v>
      </c>
      <c r="C41" s="29" t="s">
        <v>74</v>
      </c>
      <c r="D41" s="30">
        <f>D42+D43</f>
        <v>302000</v>
      </c>
      <c r="E41" s="130">
        <f>E42+E43</f>
        <v>258375.69</v>
      </c>
      <c r="F41" s="31">
        <f t="shared" si="0"/>
        <v>43624.31</v>
      </c>
    </row>
    <row r="42" spans="1:6" ht="67.5" x14ac:dyDescent="0.2">
      <c r="A42" s="27" t="s">
        <v>75</v>
      </c>
      <c r="B42" s="28" t="s">
        <v>31</v>
      </c>
      <c r="C42" s="29" t="s">
        <v>76</v>
      </c>
      <c r="D42" s="30">
        <v>302000</v>
      </c>
      <c r="E42" s="130">
        <v>258375.69</v>
      </c>
      <c r="F42" s="31">
        <f t="shared" si="0"/>
        <v>43624.31</v>
      </c>
    </row>
    <row r="43" spans="1:6" ht="45" x14ac:dyDescent="0.2">
      <c r="A43" s="27" t="s">
        <v>77</v>
      </c>
      <c r="B43" s="28" t="s">
        <v>31</v>
      </c>
      <c r="C43" s="29" t="s">
        <v>78</v>
      </c>
      <c r="D43" s="30">
        <v>0</v>
      </c>
      <c r="E43" s="130">
        <v>0</v>
      </c>
      <c r="F43" s="31" t="str">
        <f t="shared" si="0"/>
        <v>-</v>
      </c>
    </row>
    <row r="44" spans="1:6" x14ac:dyDescent="0.2">
      <c r="A44" s="115" t="s">
        <v>79</v>
      </c>
      <c r="B44" s="116" t="s">
        <v>31</v>
      </c>
      <c r="C44" s="117" t="s">
        <v>80</v>
      </c>
      <c r="D44" s="118">
        <f>D45+D48</f>
        <v>961000</v>
      </c>
      <c r="E44" s="131">
        <f>E45+E47</f>
        <v>840462.65999999992</v>
      </c>
      <c r="F44" s="119">
        <f t="shared" si="0"/>
        <v>120537.34000000008</v>
      </c>
    </row>
    <row r="45" spans="1:6" x14ac:dyDescent="0.2">
      <c r="A45" s="27" t="s">
        <v>81</v>
      </c>
      <c r="B45" s="28" t="s">
        <v>31</v>
      </c>
      <c r="C45" s="29" t="s">
        <v>82</v>
      </c>
      <c r="D45" s="30">
        <f>D46</f>
        <v>510000</v>
      </c>
      <c r="E45" s="130">
        <f>E46</f>
        <v>805799.07</v>
      </c>
      <c r="F45" s="31" t="str">
        <f t="shared" si="0"/>
        <v>-</v>
      </c>
    </row>
    <row r="46" spans="1:6" ht="33.75" x14ac:dyDescent="0.2">
      <c r="A46" s="27" t="s">
        <v>83</v>
      </c>
      <c r="B46" s="28" t="s">
        <v>31</v>
      </c>
      <c r="C46" s="29" t="s">
        <v>84</v>
      </c>
      <c r="D46" s="30">
        <v>510000</v>
      </c>
      <c r="E46" s="130">
        <v>805799.07</v>
      </c>
      <c r="F46" s="31" t="str">
        <f t="shared" si="0"/>
        <v>-</v>
      </c>
    </row>
    <row r="47" spans="1:6" x14ac:dyDescent="0.2">
      <c r="A47" s="27" t="s">
        <v>85</v>
      </c>
      <c r="B47" s="28" t="s">
        <v>31</v>
      </c>
      <c r="C47" s="29" t="s">
        <v>86</v>
      </c>
      <c r="D47" s="30">
        <f>D48</f>
        <v>451000</v>
      </c>
      <c r="E47" s="130">
        <f>E48</f>
        <v>34663.589999999997</v>
      </c>
      <c r="F47" s="31">
        <f t="shared" si="0"/>
        <v>416336.41000000003</v>
      </c>
    </row>
    <row r="48" spans="1:6" ht="33.75" x14ac:dyDescent="0.2">
      <c r="A48" s="27" t="s">
        <v>87</v>
      </c>
      <c r="B48" s="28" t="s">
        <v>31</v>
      </c>
      <c r="C48" s="29" t="s">
        <v>88</v>
      </c>
      <c r="D48" s="30">
        <f>D49+D50</f>
        <v>451000</v>
      </c>
      <c r="E48" s="130">
        <f>E49+E50</f>
        <v>34663.589999999997</v>
      </c>
      <c r="F48" s="31">
        <f t="shared" si="0"/>
        <v>416336.41000000003</v>
      </c>
    </row>
    <row r="49" spans="1:6" ht="56.25" x14ac:dyDescent="0.2">
      <c r="A49" s="27" t="s">
        <v>444</v>
      </c>
      <c r="B49" s="28"/>
      <c r="C49" s="29" t="s">
        <v>442</v>
      </c>
      <c r="D49" s="30">
        <v>451000</v>
      </c>
      <c r="E49" s="130">
        <v>34663.589999999997</v>
      </c>
      <c r="F49" s="31">
        <f t="shared" si="0"/>
        <v>416336.41000000003</v>
      </c>
    </row>
    <row r="50" spans="1:6" ht="45" x14ac:dyDescent="0.2">
      <c r="A50" s="27" t="s">
        <v>441</v>
      </c>
      <c r="B50" s="28"/>
      <c r="C50" s="29" t="s">
        <v>443</v>
      </c>
      <c r="D50" s="30">
        <v>0</v>
      </c>
      <c r="E50" s="130">
        <v>0</v>
      </c>
      <c r="F50" s="31"/>
    </row>
    <row r="51" spans="1:6" x14ac:dyDescent="0.2">
      <c r="A51" s="115" t="s">
        <v>89</v>
      </c>
      <c r="B51" s="116" t="s">
        <v>31</v>
      </c>
      <c r="C51" s="117" t="s">
        <v>90</v>
      </c>
      <c r="D51" s="118">
        <f t="shared" ref="D51:E53" si="1">D52</f>
        <v>18000</v>
      </c>
      <c r="E51" s="131">
        <f t="shared" si="1"/>
        <v>1400</v>
      </c>
      <c r="F51" s="119">
        <f t="shared" si="0"/>
        <v>16600</v>
      </c>
    </row>
    <row r="52" spans="1:6" ht="45" x14ac:dyDescent="0.2">
      <c r="A52" s="27" t="s">
        <v>91</v>
      </c>
      <c r="B52" s="28" t="s">
        <v>31</v>
      </c>
      <c r="C52" s="29" t="s">
        <v>92</v>
      </c>
      <c r="D52" s="30">
        <f t="shared" si="1"/>
        <v>18000</v>
      </c>
      <c r="E52" s="130">
        <f t="shared" si="1"/>
        <v>1400</v>
      </c>
      <c r="F52" s="31">
        <f t="shared" si="0"/>
        <v>16600</v>
      </c>
    </row>
    <row r="53" spans="1:6" ht="67.5" x14ac:dyDescent="0.2">
      <c r="A53" s="27" t="s">
        <v>93</v>
      </c>
      <c r="B53" s="28" t="s">
        <v>31</v>
      </c>
      <c r="C53" s="29" t="s">
        <v>94</v>
      </c>
      <c r="D53" s="30">
        <f t="shared" si="1"/>
        <v>18000</v>
      </c>
      <c r="E53" s="130">
        <f t="shared" si="1"/>
        <v>1400</v>
      </c>
      <c r="F53" s="31">
        <f t="shared" si="0"/>
        <v>16600</v>
      </c>
    </row>
    <row r="54" spans="1:6" ht="67.5" x14ac:dyDescent="0.2">
      <c r="A54" s="27" t="s">
        <v>93</v>
      </c>
      <c r="B54" s="28" t="s">
        <v>31</v>
      </c>
      <c r="C54" s="29" t="s">
        <v>95</v>
      </c>
      <c r="D54" s="30">
        <v>18000</v>
      </c>
      <c r="E54" s="130">
        <v>1400</v>
      </c>
      <c r="F54" s="31">
        <f t="shared" si="0"/>
        <v>16600</v>
      </c>
    </row>
    <row r="55" spans="1:6" ht="33.75" x14ac:dyDescent="0.2">
      <c r="A55" s="115" t="s">
        <v>96</v>
      </c>
      <c r="B55" s="116" t="s">
        <v>31</v>
      </c>
      <c r="C55" s="117" t="s">
        <v>97</v>
      </c>
      <c r="D55" s="118">
        <f t="shared" ref="D55:E57" si="2">D56</f>
        <v>109200</v>
      </c>
      <c r="E55" s="131">
        <f>E56</f>
        <v>75198.64</v>
      </c>
      <c r="F55" s="119">
        <f t="shared" ref="F55:F95" si="3">IF(OR(D55="-",IF(E55="-",0,E55)&gt;=IF(D55="-",0,D55)),"-",IF(D55="-",0,D55)-IF(E55="-",0,E55))</f>
        <v>34001.360000000001</v>
      </c>
    </row>
    <row r="56" spans="1:6" ht="78.75" x14ac:dyDescent="0.2">
      <c r="A56" s="32" t="s">
        <v>98</v>
      </c>
      <c r="B56" s="28" t="s">
        <v>31</v>
      </c>
      <c r="C56" s="29" t="s">
        <v>99</v>
      </c>
      <c r="D56" s="30">
        <f t="shared" si="2"/>
        <v>109200</v>
      </c>
      <c r="E56" s="130">
        <f t="shared" si="2"/>
        <v>75198.64</v>
      </c>
      <c r="F56" s="31">
        <f t="shared" si="3"/>
        <v>34001.360000000001</v>
      </c>
    </row>
    <row r="57" spans="1:6" ht="33.75" x14ac:dyDescent="0.2">
      <c r="A57" s="27" t="s">
        <v>100</v>
      </c>
      <c r="B57" s="28" t="s">
        <v>31</v>
      </c>
      <c r="C57" s="29" t="s">
        <v>101</v>
      </c>
      <c r="D57" s="30">
        <f t="shared" si="2"/>
        <v>109200</v>
      </c>
      <c r="E57" s="130">
        <f t="shared" si="2"/>
        <v>75198.64</v>
      </c>
      <c r="F57" s="31">
        <f t="shared" si="3"/>
        <v>34001.360000000001</v>
      </c>
    </row>
    <row r="58" spans="1:6" ht="33.75" x14ac:dyDescent="0.2">
      <c r="A58" s="27" t="s">
        <v>102</v>
      </c>
      <c r="B58" s="28" t="s">
        <v>31</v>
      </c>
      <c r="C58" s="29" t="s">
        <v>103</v>
      </c>
      <c r="D58" s="30">
        <v>109200</v>
      </c>
      <c r="E58" s="130">
        <v>75198.64</v>
      </c>
      <c r="F58" s="31">
        <f t="shared" si="3"/>
        <v>34001.360000000001</v>
      </c>
    </row>
    <row r="59" spans="1:6" ht="22.5" x14ac:dyDescent="0.2">
      <c r="A59" s="27" t="s">
        <v>104</v>
      </c>
      <c r="B59" s="28" t="s">
        <v>31</v>
      </c>
      <c r="C59" s="29" t="s">
        <v>105</v>
      </c>
      <c r="D59" s="30" t="s">
        <v>44</v>
      </c>
      <c r="E59" s="130">
        <v>0</v>
      </c>
      <c r="F59" s="31" t="str">
        <f t="shared" si="3"/>
        <v>-</v>
      </c>
    </row>
    <row r="60" spans="1:6" ht="22.5" x14ac:dyDescent="0.2">
      <c r="A60" s="27" t="s">
        <v>106</v>
      </c>
      <c r="B60" s="28" t="s">
        <v>31</v>
      </c>
      <c r="C60" s="29" t="s">
        <v>107</v>
      </c>
      <c r="D60" s="30" t="s">
        <v>44</v>
      </c>
      <c r="E60" s="130">
        <v>0</v>
      </c>
      <c r="F60" s="31" t="str">
        <f t="shared" si="3"/>
        <v>-</v>
      </c>
    </row>
    <row r="61" spans="1:6" ht="45" x14ac:dyDescent="0.2">
      <c r="A61" s="27" t="s">
        <v>108</v>
      </c>
      <c r="B61" s="28" t="s">
        <v>31</v>
      </c>
      <c r="C61" s="29" t="s">
        <v>109</v>
      </c>
      <c r="D61" s="30" t="s">
        <v>44</v>
      </c>
      <c r="E61" s="130">
        <v>0</v>
      </c>
      <c r="F61" s="31" t="str">
        <f t="shared" si="3"/>
        <v>-</v>
      </c>
    </row>
    <row r="62" spans="1:6" ht="45" x14ac:dyDescent="0.2">
      <c r="A62" s="27" t="s">
        <v>110</v>
      </c>
      <c r="B62" s="28" t="s">
        <v>31</v>
      </c>
      <c r="C62" s="29" t="s">
        <v>111</v>
      </c>
      <c r="D62" s="30" t="s">
        <v>44</v>
      </c>
      <c r="E62" s="130">
        <v>0</v>
      </c>
      <c r="F62" s="31" t="str">
        <f t="shared" si="3"/>
        <v>-</v>
      </c>
    </row>
    <row r="63" spans="1:6" ht="23.25" thickBot="1" x14ac:dyDescent="0.25">
      <c r="A63" s="35" t="s">
        <v>393</v>
      </c>
      <c r="B63" s="43" t="s">
        <v>31</v>
      </c>
      <c r="C63" s="121" t="s">
        <v>397</v>
      </c>
      <c r="D63" s="36">
        <f t="shared" ref="D63:E65" si="4">D64</f>
        <v>49700</v>
      </c>
      <c r="E63" s="132">
        <f t="shared" si="4"/>
        <v>0</v>
      </c>
      <c r="F63" s="37">
        <f>D63-E63</f>
        <v>49700</v>
      </c>
    </row>
    <row r="64" spans="1:6" ht="13.5" thickBot="1" x14ac:dyDescent="0.25">
      <c r="A64" s="27" t="s">
        <v>394</v>
      </c>
      <c r="B64" s="28" t="s">
        <v>31</v>
      </c>
      <c r="C64" s="122" t="s">
        <v>398</v>
      </c>
      <c r="D64" s="120">
        <f t="shared" si="4"/>
        <v>49700</v>
      </c>
      <c r="E64" s="130">
        <f t="shared" si="4"/>
        <v>0</v>
      </c>
      <c r="F64" s="123">
        <f t="shared" ref="F64:F66" si="5">D64-E64</f>
        <v>49700</v>
      </c>
    </row>
    <row r="65" spans="1:6" ht="23.25" thickBot="1" x14ac:dyDescent="0.25">
      <c r="A65" s="27" t="s">
        <v>395</v>
      </c>
      <c r="B65" s="28" t="s">
        <v>31</v>
      </c>
      <c r="C65" s="122" t="s">
        <v>399</v>
      </c>
      <c r="D65" s="120">
        <f t="shared" si="4"/>
        <v>49700</v>
      </c>
      <c r="E65" s="130">
        <f t="shared" si="4"/>
        <v>0</v>
      </c>
      <c r="F65" s="123">
        <f t="shared" si="5"/>
        <v>49700</v>
      </c>
    </row>
    <row r="66" spans="1:6" ht="34.5" thickBot="1" x14ac:dyDescent="0.25">
      <c r="A66" s="27" t="s">
        <v>396</v>
      </c>
      <c r="B66" s="28" t="s">
        <v>31</v>
      </c>
      <c r="C66" s="122" t="s">
        <v>400</v>
      </c>
      <c r="D66" s="120">
        <v>49700</v>
      </c>
      <c r="E66" s="130">
        <v>0</v>
      </c>
      <c r="F66" s="123">
        <f t="shared" si="5"/>
        <v>49700</v>
      </c>
    </row>
    <row r="67" spans="1:6" x14ac:dyDescent="0.2">
      <c r="A67" s="115" t="s">
        <v>112</v>
      </c>
      <c r="B67" s="116" t="s">
        <v>31</v>
      </c>
      <c r="C67" s="117" t="s">
        <v>402</v>
      </c>
      <c r="D67" s="118">
        <f>D70+D72</f>
        <v>63300</v>
      </c>
      <c r="E67" s="131">
        <f>E70+E72+E71</f>
        <v>60742.8</v>
      </c>
      <c r="F67" s="119">
        <f t="shared" si="3"/>
        <v>2557.1999999999971</v>
      </c>
    </row>
    <row r="68" spans="1:6" ht="33.75" x14ac:dyDescent="0.2">
      <c r="A68" s="27" t="s">
        <v>113</v>
      </c>
      <c r="B68" s="28" t="s">
        <v>31</v>
      </c>
      <c r="C68" s="29" t="s">
        <v>402</v>
      </c>
      <c r="D68" s="30">
        <f>D69</f>
        <v>13300</v>
      </c>
      <c r="E68" s="130" t="s">
        <v>477</v>
      </c>
      <c r="F68" s="31" t="str">
        <f t="shared" si="3"/>
        <v>-</v>
      </c>
    </row>
    <row r="69" spans="1:6" ht="45" x14ac:dyDescent="0.2">
      <c r="A69" s="27" t="s">
        <v>114</v>
      </c>
      <c r="B69" s="28" t="s">
        <v>31</v>
      </c>
      <c r="C69" s="29" t="s">
        <v>402</v>
      </c>
      <c r="D69" s="30">
        <f>D70</f>
        <v>13300</v>
      </c>
      <c r="E69" s="130">
        <f>E70</f>
        <v>2000</v>
      </c>
      <c r="F69" s="31">
        <f t="shared" si="3"/>
        <v>11300</v>
      </c>
    </row>
    <row r="70" spans="1:6" ht="46.5" customHeight="1" x14ac:dyDescent="0.2">
      <c r="A70" s="27" t="s">
        <v>114</v>
      </c>
      <c r="B70" s="28" t="s">
        <v>31</v>
      </c>
      <c r="C70" s="29" t="s">
        <v>402</v>
      </c>
      <c r="D70" s="30">
        <v>13300</v>
      </c>
      <c r="E70" s="130">
        <v>2000</v>
      </c>
      <c r="F70" s="31">
        <f t="shared" si="3"/>
        <v>11300</v>
      </c>
    </row>
    <row r="71" spans="1:6" ht="46.5" customHeight="1" x14ac:dyDescent="0.2">
      <c r="A71" s="27" t="s">
        <v>114</v>
      </c>
      <c r="B71" s="28"/>
      <c r="C71" s="29" t="s">
        <v>514</v>
      </c>
      <c r="D71" s="30">
        <v>0</v>
      </c>
      <c r="E71" s="130">
        <v>8000</v>
      </c>
      <c r="F71" s="31"/>
    </row>
    <row r="72" spans="1:6" ht="56.25" customHeight="1" x14ac:dyDescent="0.2">
      <c r="A72" s="27" t="s">
        <v>440</v>
      </c>
      <c r="B72" s="28" t="s">
        <v>31</v>
      </c>
      <c r="C72" s="29" t="s">
        <v>467</v>
      </c>
      <c r="D72" s="30">
        <v>50000</v>
      </c>
      <c r="E72" s="130">
        <v>50742.8</v>
      </c>
      <c r="F72" s="31" t="str">
        <f t="shared" si="3"/>
        <v>-</v>
      </c>
    </row>
    <row r="73" spans="1:6" ht="45" x14ac:dyDescent="0.2">
      <c r="A73" s="27" t="s">
        <v>114</v>
      </c>
      <c r="B73" s="28" t="s">
        <v>31</v>
      </c>
      <c r="C73" s="29" t="s">
        <v>115</v>
      </c>
      <c r="D73" s="30" t="s">
        <v>44</v>
      </c>
      <c r="E73" s="130">
        <v>0</v>
      </c>
      <c r="F73" s="31" t="str">
        <f t="shared" si="3"/>
        <v>-</v>
      </c>
    </row>
    <row r="74" spans="1:6" x14ac:dyDescent="0.2">
      <c r="A74" s="115" t="s">
        <v>403</v>
      </c>
      <c r="B74" s="28"/>
      <c r="C74" s="117" t="s">
        <v>420</v>
      </c>
      <c r="D74" s="30"/>
      <c r="E74" s="131">
        <f>E77</f>
        <v>131560</v>
      </c>
      <c r="F74" s="31"/>
    </row>
    <row r="75" spans="1:6" x14ac:dyDescent="0.2">
      <c r="A75" s="27" t="s">
        <v>387</v>
      </c>
      <c r="B75" s="28"/>
      <c r="C75" s="137" t="s">
        <v>390</v>
      </c>
      <c r="D75" s="30"/>
      <c r="E75" s="138">
        <v>0</v>
      </c>
      <c r="F75" s="31"/>
    </row>
    <row r="76" spans="1:6" x14ac:dyDescent="0.2">
      <c r="A76" s="27" t="s">
        <v>387</v>
      </c>
      <c r="B76" s="28" t="s">
        <v>31</v>
      </c>
      <c r="C76" s="29" t="s">
        <v>389</v>
      </c>
      <c r="D76" s="30" t="s">
        <v>44</v>
      </c>
      <c r="E76" s="130">
        <v>0</v>
      </c>
      <c r="F76" s="31" t="str">
        <f t="shared" si="3"/>
        <v>-</v>
      </c>
    </row>
    <row r="77" spans="1:6" x14ac:dyDescent="0.2">
      <c r="A77" s="27" t="s">
        <v>388</v>
      </c>
      <c r="B77" s="28" t="s">
        <v>31</v>
      </c>
      <c r="C77" s="29" t="s">
        <v>421</v>
      </c>
      <c r="D77" s="30" t="s">
        <v>44</v>
      </c>
      <c r="E77" s="130">
        <v>131560</v>
      </c>
      <c r="F77" s="31" t="str">
        <f t="shared" si="3"/>
        <v>-</v>
      </c>
    </row>
    <row r="78" spans="1:6" x14ac:dyDescent="0.2">
      <c r="A78" s="115" t="s">
        <v>116</v>
      </c>
      <c r="B78" s="116" t="s">
        <v>31</v>
      </c>
      <c r="C78" s="117" t="s">
        <v>117</v>
      </c>
      <c r="D78" s="118">
        <f>D79</f>
        <v>66614300</v>
      </c>
      <c r="E78" s="131">
        <f>E79</f>
        <v>42080056.800000004</v>
      </c>
      <c r="F78" s="119">
        <f t="shared" si="3"/>
        <v>24534243.199999996</v>
      </c>
    </row>
    <row r="79" spans="1:6" ht="33.75" x14ac:dyDescent="0.2">
      <c r="A79" s="27" t="s">
        <v>118</v>
      </c>
      <c r="B79" s="28" t="s">
        <v>31</v>
      </c>
      <c r="C79" s="29" t="s">
        <v>119</v>
      </c>
      <c r="D79" s="30">
        <f>D82+D87+D92+D85+D84</f>
        <v>66614300</v>
      </c>
      <c r="E79" s="130">
        <f>E92+E87+E80++E86+E97</f>
        <v>42080056.800000004</v>
      </c>
      <c r="F79" s="31">
        <f t="shared" si="3"/>
        <v>24534243.199999996</v>
      </c>
    </row>
    <row r="80" spans="1:6" ht="22.5" x14ac:dyDescent="0.2">
      <c r="A80" s="27" t="s">
        <v>120</v>
      </c>
      <c r="B80" s="28" t="s">
        <v>31</v>
      </c>
      <c r="C80" s="29" t="s">
        <v>121</v>
      </c>
      <c r="D80" s="30">
        <f>D82+D83</f>
        <v>11811300</v>
      </c>
      <c r="E80" s="30">
        <f>E82+E83</f>
        <v>8628800</v>
      </c>
      <c r="F80" s="31">
        <f t="shared" si="3"/>
        <v>3182500</v>
      </c>
    </row>
    <row r="81" spans="1:6" x14ac:dyDescent="0.2">
      <c r="A81" s="27" t="s">
        <v>122</v>
      </c>
      <c r="B81" s="28" t="s">
        <v>31</v>
      </c>
      <c r="C81" s="29" t="s">
        <v>476</v>
      </c>
      <c r="D81" s="30">
        <f>D82</f>
        <v>11377700</v>
      </c>
      <c r="E81" s="130">
        <f>E82</f>
        <v>8340000</v>
      </c>
      <c r="F81" s="31">
        <f t="shared" si="3"/>
        <v>3037700</v>
      </c>
    </row>
    <row r="82" spans="1:6" ht="22.5" x14ac:dyDescent="0.2">
      <c r="A82" s="27" t="s">
        <v>123</v>
      </c>
      <c r="B82" s="28" t="s">
        <v>31</v>
      </c>
      <c r="C82" s="29" t="s">
        <v>475</v>
      </c>
      <c r="D82" s="30">
        <v>11377700</v>
      </c>
      <c r="E82" s="130">
        <v>8340000</v>
      </c>
      <c r="F82" s="31">
        <f t="shared" si="3"/>
        <v>3037700</v>
      </c>
    </row>
    <row r="83" spans="1:6" ht="22.5" x14ac:dyDescent="0.2">
      <c r="A83" s="163" t="s">
        <v>485</v>
      </c>
      <c r="B83" s="162"/>
      <c r="C83" s="164" t="s">
        <v>487</v>
      </c>
      <c r="D83" s="30">
        <f>D84</f>
        <v>433600</v>
      </c>
      <c r="E83" s="30">
        <f>E84</f>
        <v>288800</v>
      </c>
      <c r="F83" s="31">
        <v>6400</v>
      </c>
    </row>
    <row r="84" spans="1:6" ht="22.5" x14ac:dyDescent="0.2">
      <c r="A84" s="163" t="s">
        <v>486</v>
      </c>
      <c r="B84" s="162"/>
      <c r="C84" s="165" t="s">
        <v>488</v>
      </c>
      <c r="D84" s="30">
        <v>433600</v>
      </c>
      <c r="E84" s="130">
        <v>288800</v>
      </c>
      <c r="F84" s="31">
        <v>6400</v>
      </c>
    </row>
    <row r="85" spans="1:6" ht="22.5" x14ac:dyDescent="0.2">
      <c r="A85" s="27" t="s">
        <v>464</v>
      </c>
      <c r="B85" s="28" t="s">
        <v>31</v>
      </c>
      <c r="C85" s="29" t="s">
        <v>463</v>
      </c>
      <c r="D85" s="30">
        <f>D86</f>
        <v>0</v>
      </c>
      <c r="E85" s="130" t="s">
        <v>477</v>
      </c>
      <c r="F85" s="31"/>
    </row>
    <row r="86" spans="1:6" x14ac:dyDescent="0.2">
      <c r="A86" s="27" t="s">
        <v>465</v>
      </c>
      <c r="B86" s="28" t="s">
        <v>31</v>
      </c>
      <c r="C86" s="29" t="s">
        <v>462</v>
      </c>
      <c r="D86" s="30">
        <v>0</v>
      </c>
      <c r="E86" s="130">
        <v>0</v>
      </c>
      <c r="F86" s="31"/>
    </row>
    <row r="87" spans="1:6" ht="22.5" x14ac:dyDescent="0.2">
      <c r="A87" s="27" t="s">
        <v>124</v>
      </c>
      <c r="B87" s="28" t="s">
        <v>31</v>
      </c>
      <c r="C87" s="29" t="s">
        <v>125</v>
      </c>
      <c r="D87" s="30">
        <f>D89+D91</f>
        <v>352800</v>
      </c>
      <c r="E87" s="130">
        <f>E89+E91</f>
        <v>181194.66</v>
      </c>
      <c r="F87" s="31">
        <f t="shared" si="3"/>
        <v>171605.34</v>
      </c>
    </row>
    <row r="88" spans="1:6" ht="33.75" x14ac:dyDescent="0.2">
      <c r="A88" s="27" t="s">
        <v>126</v>
      </c>
      <c r="B88" s="28" t="s">
        <v>31</v>
      </c>
      <c r="C88" s="29" t="s">
        <v>127</v>
      </c>
      <c r="D88" s="30">
        <v>200</v>
      </c>
      <c r="E88" s="130">
        <f>E89</f>
        <v>200</v>
      </c>
      <c r="F88" s="31" t="str">
        <f t="shared" si="3"/>
        <v>-</v>
      </c>
    </row>
    <row r="89" spans="1:6" ht="33.75" x14ac:dyDescent="0.2">
      <c r="A89" s="27" t="s">
        <v>128</v>
      </c>
      <c r="B89" s="28" t="s">
        <v>31</v>
      </c>
      <c r="C89" s="29" t="s">
        <v>129</v>
      </c>
      <c r="D89" s="30">
        <v>200</v>
      </c>
      <c r="E89" s="130">
        <v>200</v>
      </c>
      <c r="F89" s="31" t="str">
        <f t="shared" si="3"/>
        <v>-</v>
      </c>
    </row>
    <row r="90" spans="1:6" ht="33.75" x14ac:dyDescent="0.2">
      <c r="A90" s="27" t="s">
        <v>130</v>
      </c>
      <c r="B90" s="28" t="s">
        <v>31</v>
      </c>
      <c r="C90" s="29" t="s">
        <v>131</v>
      </c>
      <c r="D90" s="30">
        <f>D91</f>
        <v>352600</v>
      </c>
      <c r="E90" s="130">
        <f>E91</f>
        <v>180994.66</v>
      </c>
      <c r="F90" s="31">
        <f t="shared" si="3"/>
        <v>171605.34</v>
      </c>
    </row>
    <row r="91" spans="1:6" ht="33.75" x14ac:dyDescent="0.2">
      <c r="A91" s="27" t="s">
        <v>132</v>
      </c>
      <c r="B91" s="28" t="s">
        <v>31</v>
      </c>
      <c r="C91" s="29" t="s">
        <v>133</v>
      </c>
      <c r="D91" s="30">
        <v>352600</v>
      </c>
      <c r="E91" s="130">
        <v>180994.66</v>
      </c>
      <c r="F91" s="31">
        <f t="shared" si="3"/>
        <v>171605.34</v>
      </c>
    </row>
    <row r="92" spans="1:6" x14ac:dyDescent="0.2">
      <c r="A92" s="27" t="s">
        <v>134</v>
      </c>
      <c r="B92" s="28" t="s">
        <v>31</v>
      </c>
      <c r="C92" s="29" t="s">
        <v>135</v>
      </c>
      <c r="D92" s="30">
        <f>D94+D93</f>
        <v>54450200</v>
      </c>
      <c r="E92" s="130">
        <f>E94+E93</f>
        <v>33270821.68</v>
      </c>
      <c r="F92" s="31">
        <f t="shared" si="3"/>
        <v>21179378.32</v>
      </c>
    </row>
    <row r="93" spans="1:6" ht="56.25" x14ac:dyDescent="0.2">
      <c r="A93" s="27" t="s">
        <v>438</v>
      </c>
      <c r="B93" s="28"/>
      <c r="C93" s="29" t="s">
        <v>439</v>
      </c>
      <c r="D93" s="30">
        <v>19200</v>
      </c>
      <c r="E93" s="130">
        <v>12800</v>
      </c>
      <c r="F93" s="31"/>
    </row>
    <row r="94" spans="1:6" ht="22.5" x14ac:dyDescent="0.2">
      <c r="A94" s="27" t="s">
        <v>136</v>
      </c>
      <c r="B94" s="28" t="s">
        <v>31</v>
      </c>
      <c r="C94" s="29" t="s">
        <v>137</v>
      </c>
      <c r="D94" s="30">
        <f>D95</f>
        <v>54431000</v>
      </c>
      <c r="E94" s="130">
        <f>E95</f>
        <v>33258021.68</v>
      </c>
      <c r="F94" s="31">
        <f t="shared" si="3"/>
        <v>21172978.32</v>
      </c>
    </row>
    <row r="95" spans="1:6" ht="22.5" x14ac:dyDescent="0.2">
      <c r="A95" s="166" t="s">
        <v>138</v>
      </c>
      <c r="B95" s="28" t="s">
        <v>31</v>
      </c>
      <c r="C95" s="29" t="s">
        <v>139</v>
      </c>
      <c r="D95" s="30">
        <v>54431000</v>
      </c>
      <c r="E95" s="130">
        <v>33258021.68</v>
      </c>
      <c r="F95" s="31">
        <f t="shared" si="3"/>
        <v>21172978.32</v>
      </c>
    </row>
    <row r="96" spans="1:6" ht="78.75" x14ac:dyDescent="0.2">
      <c r="A96" s="166" t="s">
        <v>504</v>
      </c>
      <c r="B96" s="28" t="s">
        <v>31</v>
      </c>
      <c r="C96" s="117" t="s">
        <v>502</v>
      </c>
      <c r="D96" s="30">
        <v>0</v>
      </c>
      <c r="E96" s="130">
        <f>E97</f>
        <v>-759.54</v>
      </c>
      <c r="F96" s="171"/>
    </row>
    <row r="97" spans="1:6" ht="78.75" x14ac:dyDescent="0.2">
      <c r="A97" s="166" t="s">
        <v>505</v>
      </c>
      <c r="B97" s="28" t="s">
        <v>31</v>
      </c>
      <c r="C97" s="117" t="s">
        <v>503</v>
      </c>
      <c r="D97" s="30">
        <v>0</v>
      </c>
      <c r="E97" s="130">
        <v>-759.54</v>
      </c>
      <c r="F97" s="171"/>
    </row>
    <row r="98" spans="1:6" ht="12.75" customHeight="1" x14ac:dyDescent="0.2">
      <c r="A98" s="167"/>
      <c r="B98" s="168"/>
      <c r="C98" s="168"/>
      <c r="D98" s="169"/>
      <c r="E98" s="170"/>
      <c r="F98" s="169"/>
    </row>
  </sheetData>
  <mergeCells count="12">
    <mergeCell ref="B11:B17"/>
    <mergeCell ref="D11:D17"/>
    <mergeCell ref="C11:C17"/>
    <mergeCell ref="A11:A17"/>
    <mergeCell ref="F11:F17"/>
    <mergeCell ref="E11:E17"/>
    <mergeCell ref="A10:D10"/>
    <mergeCell ref="A1:D1"/>
    <mergeCell ref="A4:D4"/>
    <mergeCell ref="A2:D2"/>
    <mergeCell ref="B6:D6"/>
    <mergeCell ref="B7:D7"/>
  </mergeCells>
  <conditionalFormatting sqref="F23 F21 F30 F27:F28 F40">
    <cfRule type="cellIs" priority="1" stopIfTrue="1" operator="equal">
      <formula>0</formula>
    </cfRule>
  </conditionalFormatting>
  <pageMargins left="0.39370078740157483" right="0.39370078740157483" top="0.78740157480314965" bottom="0.39370078740157483" header="0" footer="0"/>
  <pageSetup paperSize="9" scale="63" fitToHeight="0" pageOrder="overThenDown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96"/>
  <sheetViews>
    <sheetView showGridLines="0" zoomScale="90" zoomScaleNormal="90" workbookViewId="0">
      <selection activeCell="E14" sqref="E14"/>
    </sheetView>
  </sheetViews>
  <sheetFormatPr defaultRowHeight="12.75" customHeight="1" x14ac:dyDescent="0.2"/>
  <cols>
    <col min="1" max="1" width="45.7109375" style="57" customWidth="1"/>
    <col min="2" max="2" width="6.7109375" style="57" customWidth="1"/>
    <col min="3" max="3" width="40.7109375" style="53" customWidth="1"/>
    <col min="4" max="4" width="18.85546875" style="92" customWidth="1"/>
    <col min="5" max="5" width="18.7109375" style="93" customWidth="1"/>
    <col min="6" max="6" width="18.7109375" style="92" customWidth="1"/>
  </cols>
  <sheetData>
    <row r="1" spans="1:6" ht="12.75" customHeight="1" x14ac:dyDescent="0.2">
      <c r="A1" s="54"/>
      <c r="B1" s="54"/>
      <c r="C1" s="94"/>
      <c r="D1" s="73"/>
      <c r="E1" s="73"/>
      <c r="F1" s="73"/>
    </row>
    <row r="2" spans="1:6" ht="15" customHeight="1" x14ac:dyDescent="0.2">
      <c r="A2" s="196" t="s">
        <v>140</v>
      </c>
      <c r="B2" s="196"/>
      <c r="C2" s="196"/>
      <c r="D2" s="196"/>
      <c r="E2" s="74"/>
      <c r="F2" s="75" t="s">
        <v>141</v>
      </c>
    </row>
    <row r="3" spans="1:6" ht="13.5" customHeight="1" x14ac:dyDescent="0.2">
      <c r="A3" s="55"/>
      <c r="B3" s="55"/>
      <c r="C3" s="95"/>
      <c r="D3" s="75"/>
      <c r="E3" s="75"/>
      <c r="F3" s="75"/>
    </row>
    <row r="4" spans="1:6" ht="10.15" customHeight="1" x14ac:dyDescent="0.2">
      <c r="A4" s="197" t="s">
        <v>21</v>
      </c>
      <c r="B4" s="200" t="s">
        <v>22</v>
      </c>
      <c r="C4" s="194" t="s">
        <v>142</v>
      </c>
      <c r="D4" s="203" t="s">
        <v>24</v>
      </c>
      <c r="E4" s="206" t="s">
        <v>25</v>
      </c>
      <c r="F4" s="192" t="s">
        <v>26</v>
      </c>
    </row>
    <row r="5" spans="1:6" ht="5.45" customHeight="1" x14ac:dyDescent="0.2">
      <c r="A5" s="198"/>
      <c r="B5" s="201"/>
      <c r="C5" s="195"/>
      <c r="D5" s="204"/>
      <c r="E5" s="207"/>
      <c r="F5" s="193"/>
    </row>
    <row r="6" spans="1:6" ht="9.6" customHeight="1" x14ac:dyDescent="0.2">
      <c r="A6" s="198"/>
      <c r="B6" s="201"/>
      <c r="C6" s="195"/>
      <c r="D6" s="204"/>
      <c r="E6" s="207"/>
      <c r="F6" s="193"/>
    </row>
    <row r="7" spans="1:6" ht="6" customHeight="1" x14ac:dyDescent="0.2">
      <c r="A7" s="198"/>
      <c r="B7" s="201"/>
      <c r="C7" s="195"/>
      <c r="D7" s="204"/>
      <c r="E7" s="207"/>
      <c r="F7" s="193"/>
    </row>
    <row r="8" spans="1:6" ht="6.6" customHeight="1" x14ac:dyDescent="0.2">
      <c r="A8" s="198"/>
      <c r="B8" s="201"/>
      <c r="C8" s="195"/>
      <c r="D8" s="204"/>
      <c r="E8" s="207"/>
      <c r="F8" s="193"/>
    </row>
    <row r="9" spans="1:6" ht="10.9" customHeight="1" x14ac:dyDescent="0.2">
      <c r="A9" s="198"/>
      <c r="B9" s="201"/>
      <c r="C9" s="195"/>
      <c r="D9" s="204"/>
      <c r="E9" s="207"/>
      <c r="F9" s="193"/>
    </row>
    <row r="10" spans="1:6" ht="4.1500000000000004" hidden="1" customHeight="1" x14ac:dyDescent="0.2">
      <c r="A10" s="198"/>
      <c r="B10" s="201"/>
      <c r="C10" s="96"/>
      <c r="D10" s="204"/>
      <c r="E10" s="76"/>
      <c r="F10" s="77"/>
    </row>
    <row r="11" spans="1:6" ht="13.15" hidden="1" customHeight="1" x14ac:dyDescent="0.2">
      <c r="A11" s="199"/>
      <c r="B11" s="202"/>
      <c r="C11" s="97"/>
      <c r="D11" s="205"/>
      <c r="E11" s="78"/>
      <c r="F11" s="79"/>
    </row>
    <row r="12" spans="1:6" ht="13.5" customHeight="1" thickBot="1" x14ac:dyDescent="0.25">
      <c r="A12" s="58">
        <v>1</v>
      </c>
      <c r="B12" s="59">
        <v>2</v>
      </c>
      <c r="C12" s="98">
        <v>3</v>
      </c>
      <c r="D12" s="80" t="s">
        <v>27</v>
      </c>
      <c r="E12" s="81" t="s">
        <v>28</v>
      </c>
      <c r="F12" s="82" t="s">
        <v>29</v>
      </c>
    </row>
    <row r="13" spans="1:6" x14ac:dyDescent="0.2">
      <c r="A13" s="102" t="s">
        <v>143</v>
      </c>
      <c r="B13" s="103" t="s">
        <v>144</v>
      </c>
      <c r="C13" s="104" t="s">
        <v>145</v>
      </c>
      <c r="D13" s="105">
        <f>D15</f>
        <v>68801400</v>
      </c>
      <c r="E13" s="106">
        <f>E15</f>
        <v>41717535.359999999</v>
      </c>
      <c r="F13" s="107">
        <f>IF(OR(D13="-",IF(E13="-",0,E13)&gt;=IF(D13="-",0,D13)),"-",IF(D13="-",0,D13)-IF(E13="-",0,E13))</f>
        <v>27083864.640000001</v>
      </c>
    </row>
    <row r="14" spans="1:6" x14ac:dyDescent="0.2">
      <c r="A14" s="60" t="s">
        <v>33</v>
      </c>
      <c r="B14" s="56"/>
      <c r="C14" s="100"/>
      <c r="D14" s="86"/>
      <c r="E14" s="87"/>
      <c r="F14" s="88"/>
    </row>
    <row r="15" spans="1:6" ht="25.5" x14ac:dyDescent="0.2">
      <c r="A15" s="124" t="s">
        <v>146</v>
      </c>
      <c r="B15" s="109" t="s">
        <v>144</v>
      </c>
      <c r="C15" s="114" t="s">
        <v>147</v>
      </c>
      <c r="D15" s="110">
        <f>D16+D82+D94+D104+D156+D164+D172+D183+D191</f>
        <v>68801400</v>
      </c>
      <c r="E15" s="110">
        <f>E16+E82+E94+E104+E156+E164+E172+E183+E191</f>
        <v>41717535.359999999</v>
      </c>
      <c r="F15" s="112">
        <f t="shared" ref="F15:F37" si="0">IF(OR(D15="-",IF(E15="-",0,E15)&gt;=IF(D15="-",0,D15)),"-",IF(D15="-",0,D15)-IF(E15="-",0,E15))</f>
        <v>27083864.640000001</v>
      </c>
    </row>
    <row r="16" spans="1:6" x14ac:dyDescent="0.2">
      <c r="A16" s="102" t="s">
        <v>148</v>
      </c>
      <c r="B16" s="103" t="s">
        <v>144</v>
      </c>
      <c r="C16" s="104" t="s">
        <v>149</v>
      </c>
      <c r="D16" s="105">
        <f>D17+D44</f>
        <v>6333500</v>
      </c>
      <c r="E16" s="105">
        <f>E17+E44</f>
        <v>3977029.8600000003</v>
      </c>
      <c r="F16" s="107">
        <f t="shared" si="0"/>
        <v>2356470.1399999997</v>
      </c>
    </row>
    <row r="17" spans="1:6" ht="51" x14ac:dyDescent="0.2">
      <c r="A17" s="102" t="s">
        <v>150</v>
      </c>
      <c r="B17" s="103" t="s">
        <v>144</v>
      </c>
      <c r="C17" s="104" t="s">
        <v>151</v>
      </c>
      <c r="D17" s="105">
        <f>D23+D24+D25+D29+D30+D35+D36+D39+D43+D32</f>
        <v>6239400</v>
      </c>
      <c r="E17" s="105">
        <f>E23+E24+E25+E29+E30+E35+E36+E39+E441+E32+E43</f>
        <v>3891102.7700000005</v>
      </c>
      <c r="F17" s="105">
        <f t="shared" ref="F17" si="1">F23+F24+F25+F29+F30+F35+F36+F39+F43</f>
        <v>2348297.2299999995</v>
      </c>
    </row>
    <row r="18" spans="1:6" ht="25.5" x14ac:dyDescent="0.2">
      <c r="A18" s="61" t="s">
        <v>152</v>
      </c>
      <c r="B18" s="62" t="s">
        <v>144</v>
      </c>
      <c r="C18" s="101" t="s">
        <v>153</v>
      </c>
      <c r="D18" s="89">
        <f>D19</f>
        <v>6239200</v>
      </c>
      <c r="E18" s="91">
        <f t="shared" ref="E18:E21" si="2">E19</f>
        <v>3890902.7700000005</v>
      </c>
      <c r="F18" s="90">
        <f t="shared" si="0"/>
        <v>2348297.2299999995</v>
      </c>
    </row>
    <row r="19" spans="1:6" x14ac:dyDescent="0.2">
      <c r="A19" s="61" t="s">
        <v>13</v>
      </c>
      <c r="B19" s="62" t="s">
        <v>144</v>
      </c>
      <c r="C19" s="101" t="s">
        <v>154</v>
      </c>
      <c r="D19" s="89">
        <f>D22+D29+D34+D39+D30+D32</f>
        <v>6239200</v>
      </c>
      <c r="E19" s="91">
        <f>E20+E26+E33+E32</f>
        <v>3890902.7700000005</v>
      </c>
      <c r="F19" s="90">
        <f t="shared" si="0"/>
        <v>2348297.2299999995</v>
      </c>
    </row>
    <row r="20" spans="1:6" ht="51" x14ac:dyDescent="0.2">
      <c r="A20" s="61" t="s">
        <v>155</v>
      </c>
      <c r="B20" s="62" t="s">
        <v>144</v>
      </c>
      <c r="C20" s="101" t="s">
        <v>156</v>
      </c>
      <c r="D20" s="89">
        <f>FIO</f>
        <v>5792000</v>
      </c>
      <c r="E20" s="91">
        <f t="shared" si="2"/>
        <v>3688446.45</v>
      </c>
      <c r="F20" s="90">
        <f t="shared" si="0"/>
        <v>2103553.5499999998</v>
      </c>
    </row>
    <row r="21" spans="1:6" ht="63.75" x14ac:dyDescent="0.2">
      <c r="A21" s="61" t="s">
        <v>157</v>
      </c>
      <c r="B21" s="62" t="s">
        <v>144</v>
      </c>
      <c r="C21" s="101" t="s">
        <v>158</v>
      </c>
      <c r="D21" s="89">
        <f>D22</f>
        <v>5792000</v>
      </c>
      <c r="E21" s="91">
        <f t="shared" si="2"/>
        <v>3688446.45</v>
      </c>
      <c r="F21" s="90">
        <f t="shared" si="0"/>
        <v>2103553.5499999998</v>
      </c>
    </row>
    <row r="22" spans="1:6" ht="25.5" x14ac:dyDescent="0.2">
      <c r="A22" s="61" t="s">
        <v>159</v>
      </c>
      <c r="B22" s="62" t="s">
        <v>144</v>
      </c>
      <c r="C22" s="101" t="s">
        <v>160</v>
      </c>
      <c r="D22" s="89">
        <f>D23+D24+D25</f>
        <v>5792000</v>
      </c>
      <c r="E22" s="91">
        <f>E23+E24+E25</f>
        <v>3688446.45</v>
      </c>
      <c r="F22" s="90">
        <f t="shared" si="0"/>
        <v>2103553.5499999998</v>
      </c>
    </row>
    <row r="23" spans="1:6" ht="25.5" x14ac:dyDescent="0.2">
      <c r="A23" s="61" t="s">
        <v>161</v>
      </c>
      <c r="B23" s="62" t="s">
        <v>144</v>
      </c>
      <c r="C23" s="101" t="s">
        <v>162</v>
      </c>
      <c r="D23" s="89">
        <v>4190000</v>
      </c>
      <c r="E23" s="91">
        <v>2652715.37</v>
      </c>
      <c r="F23" s="90">
        <f t="shared" si="0"/>
        <v>1537284.63</v>
      </c>
    </row>
    <row r="24" spans="1:6" ht="38.25" x14ac:dyDescent="0.2">
      <c r="A24" s="61" t="s">
        <v>163</v>
      </c>
      <c r="B24" s="62" t="s">
        <v>144</v>
      </c>
      <c r="C24" s="101" t="s">
        <v>164</v>
      </c>
      <c r="D24" s="89">
        <v>312000</v>
      </c>
      <c r="E24" s="91">
        <v>133080.20000000001</v>
      </c>
      <c r="F24" s="90">
        <f t="shared" si="0"/>
        <v>178919.8</v>
      </c>
    </row>
    <row r="25" spans="1:6" ht="51" x14ac:dyDescent="0.2">
      <c r="A25" s="61" t="s">
        <v>165</v>
      </c>
      <c r="B25" s="62" t="s">
        <v>144</v>
      </c>
      <c r="C25" s="101" t="s">
        <v>166</v>
      </c>
      <c r="D25" s="89">
        <v>1290000</v>
      </c>
      <c r="E25" s="91">
        <v>902650.88</v>
      </c>
      <c r="F25" s="90">
        <f t="shared" si="0"/>
        <v>387349.12</v>
      </c>
    </row>
    <row r="26" spans="1:6" ht="51" x14ac:dyDescent="0.2">
      <c r="A26" s="61" t="s">
        <v>167</v>
      </c>
      <c r="B26" s="62" t="s">
        <v>144</v>
      </c>
      <c r="C26" s="101" t="s">
        <v>168</v>
      </c>
      <c r="D26" s="89">
        <f>D27</f>
        <v>437200</v>
      </c>
      <c r="E26" s="91">
        <f>E28</f>
        <v>200076.72</v>
      </c>
      <c r="F26" s="90">
        <f t="shared" si="0"/>
        <v>237123.28</v>
      </c>
    </row>
    <row r="27" spans="1:6" ht="25.5" x14ac:dyDescent="0.2">
      <c r="A27" s="61" t="s">
        <v>169</v>
      </c>
      <c r="B27" s="62" t="s">
        <v>144</v>
      </c>
      <c r="C27" s="101" t="s">
        <v>170</v>
      </c>
      <c r="D27" s="89">
        <f>D29+D30</f>
        <v>437200</v>
      </c>
      <c r="E27" s="91">
        <f>E28</f>
        <v>200076.72</v>
      </c>
      <c r="F27" s="90">
        <f t="shared" si="0"/>
        <v>237123.28</v>
      </c>
    </row>
    <row r="28" spans="1:6" ht="25.5" x14ac:dyDescent="0.2">
      <c r="A28" s="61" t="s">
        <v>171</v>
      </c>
      <c r="B28" s="62" t="s">
        <v>144</v>
      </c>
      <c r="C28" s="101" t="s">
        <v>172</v>
      </c>
      <c r="D28" s="89">
        <f>D29</f>
        <v>341200</v>
      </c>
      <c r="E28" s="91">
        <f>E29+E30</f>
        <v>200076.72</v>
      </c>
      <c r="F28" s="90">
        <f t="shared" si="0"/>
        <v>141123.28</v>
      </c>
    </row>
    <row r="29" spans="1:6" ht="25.5" x14ac:dyDescent="0.2">
      <c r="A29" s="61" t="s">
        <v>173</v>
      </c>
      <c r="B29" s="62" t="s">
        <v>144</v>
      </c>
      <c r="C29" s="101" t="s">
        <v>174</v>
      </c>
      <c r="D29" s="89">
        <v>341200</v>
      </c>
      <c r="E29" s="91">
        <v>147997.45000000001</v>
      </c>
      <c r="F29" s="90">
        <f t="shared" si="0"/>
        <v>193202.55</v>
      </c>
    </row>
    <row r="30" spans="1:6" x14ac:dyDescent="0.2">
      <c r="A30" s="61" t="s">
        <v>446</v>
      </c>
      <c r="B30" s="62" t="s">
        <v>144</v>
      </c>
      <c r="C30" s="101" t="s">
        <v>445</v>
      </c>
      <c r="D30" s="89">
        <v>96000</v>
      </c>
      <c r="E30" s="91">
        <v>52079.27</v>
      </c>
      <c r="F30" s="90">
        <f>D30-E30</f>
        <v>43920.73</v>
      </c>
    </row>
    <row r="31" spans="1:6" ht="78.75" customHeight="1" x14ac:dyDescent="0.2">
      <c r="A31" s="61" t="s">
        <v>482</v>
      </c>
      <c r="B31" s="62" t="s">
        <v>144</v>
      </c>
      <c r="C31" s="101" t="s">
        <v>484</v>
      </c>
      <c r="D31" s="89">
        <f>D32</f>
        <v>0</v>
      </c>
      <c r="E31" s="91">
        <f>E32</f>
        <v>0</v>
      </c>
      <c r="F31" s="90">
        <f>D31-E31</f>
        <v>0</v>
      </c>
    </row>
    <row r="32" spans="1:6" ht="25.5" x14ac:dyDescent="0.2">
      <c r="A32" s="61" t="s">
        <v>173</v>
      </c>
      <c r="B32" s="62" t="s">
        <v>144</v>
      </c>
      <c r="C32" s="101" t="s">
        <v>483</v>
      </c>
      <c r="D32" s="89">
        <v>0</v>
      </c>
      <c r="E32" s="91">
        <v>0</v>
      </c>
      <c r="F32" s="90">
        <f>D32-E32</f>
        <v>0</v>
      </c>
    </row>
    <row r="33" spans="1:6" ht="38.25" x14ac:dyDescent="0.2">
      <c r="A33" s="61" t="s">
        <v>175</v>
      </c>
      <c r="B33" s="62" t="s">
        <v>144</v>
      </c>
      <c r="C33" s="101" t="s">
        <v>176</v>
      </c>
      <c r="D33" s="89">
        <f>D34</f>
        <v>10000</v>
      </c>
      <c r="E33" s="89">
        <f>E34</f>
        <v>2379.6</v>
      </c>
      <c r="F33" s="90">
        <f t="shared" si="0"/>
        <v>7620.4</v>
      </c>
    </row>
    <row r="34" spans="1:6" x14ac:dyDescent="0.2">
      <c r="A34" s="61" t="s">
        <v>177</v>
      </c>
      <c r="B34" s="62" t="s">
        <v>144</v>
      </c>
      <c r="C34" s="101" t="s">
        <v>392</v>
      </c>
      <c r="D34" s="89">
        <f>D35+D36</f>
        <v>10000</v>
      </c>
      <c r="E34" s="89">
        <f>E35+E36</f>
        <v>2379.6</v>
      </c>
      <c r="F34" s="90">
        <f t="shared" si="0"/>
        <v>7620.4</v>
      </c>
    </row>
    <row r="35" spans="1:6" x14ac:dyDescent="0.2">
      <c r="A35" s="61" t="s">
        <v>179</v>
      </c>
      <c r="B35" s="62" t="s">
        <v>144</v>
      </c>
      <c r="C35" s="101" t="s">
        <v>180</v>
      </c>
      <c r="D35" s="89">
        <v>9500</v>
      </c>
      <c r="E35" s="91">
        <v>2379</v>
      </c>
      <c r="F35" s="90">
        <f t="shared" si="0"/>
        <v>7121</v>
      </c>
    </row>
    <row r="36" spans="1:6" x14ac:dyDescent="0.2">
      <c r="A36" s="61" t="s">
        <v>181</v>
      </c>
      <c r="B36" s="62" t="s">
        <v>144</v>
      </c>
      <c r="C36" s="101" t="s">
        <v>182</v>
      </c>
      <c r="D36" s="89">
        <v>500</v>
      </c>
      <c r="E36" s="91">
        <v>0.6</v>
      </c>
      <c r="F36" s="90">
        <f t="shared" si="0"/>
        <v>499.4</v>
      </c>
    </row>
    <row r="37" spans="1:6" x14ac:dyDescent="0.2">
      <c r="A37" s="61" t="s">
        <v>184</v>
      </c>
      <c r="B37" s="62" t="s">
        <v>144</v>
      </c>
      <c r="C37" s="101" t="s">
        <v>185</v>
      </c>
      <c r="D37" s="89">
        <f>D38+D42</f>
        <v>200</v>
      </c>
      <c r="E37" s="89">
        <f>E38+E42</f>
        <v>200</v>
      </c>
      <c r="F37" s="90" t="str">
        <f t="shared" si="0"/>
        <v>-</v>
      </c>
    </row>
    <row r="38" spans="1:6" ht="66" customHeight="1" x14ac:dyDescent="0.2">
      <c r="A38" s="61" t="s">
        <v>424</v>
      </c>
      <c r="B38" s="62" t="s">
        <v>144</v>
      </c>
      <c r="C38" s="101" t="s">
        <v>422</v>
      </c>
      <c r="D38" s="89">
        <f>D39</f>
        <v>0</v>
      </c>
      <c r="E38" s="91">
        <f>E39</f>
        <v>0</v>
      </c>
      <c r="F38" s="90">
        <f>D38-E38</f>
        <v>0</v>
      </c>
    </row>
    <row r="39" spans="1:6" ht="25.5" x14ac:dyDescent="0.2">
      <c r="A39" s="61" t="s">
        <v>173</v>
      </c>
      <c r="B39" s="62" t="s">
        <v>144</v>
      </c>
      <c r="C39" s="101" t="s">
        <v>423</v>
      </c>
      <c r="D39" s="89">
        <v>0</v>
      </c>
      <c r="E39" s="91">
        <v>0</v>
      </c>
      <c r="F39" s="90">
        <f t="shared" ref="F39:F43" si="3">D39-E39</f>
        <v>0</v>
      </c>
    </row>
    <row r="40" spans="1:6" ht="102" x14ac:dyDescent="0.2">
      <c r="A40" s="63" t="s">
        <v>186</v>
      </c>
      <c r="B40" s="62" t="s">
        <v>144</v>
      </c>
      <c r="C40" s="101" t="s">
        <v>187</v>
      </c>
      <c r="D40" s="89">
        <f t="shared" ref="D40:E42" si="4">D41</f>
        <v>200</v>
      </c>
      <c r="E40" s="91">
        <f t="shared" si="4"/>
        <v>200</v>
      </c>
      <c r="F40" s="90">
        <f t="shared" si="3"/>
        <v>0</v>
      </c>
    </row>
    <row r="41" spans="1:6" ht="25.5" x14ac:dyDescent="0.2">
      <c r="A41" s="61" t="s">
        <v>169</v>
      </c>
      <c r="B41" s="62" t="s">
        <v>144</v>
      </c>
      <c r="C41" s="101" t="s">
        <v>188</v>
      </c>
      <c r="D41" s="89">
        <f t="shared" si="4"/>
        <v>200</v>
      </c>
      <c r="E41" s="91">
        <f t="shared" si="4"/>
        <v>200</v>
      </c>
      <c r="F41" s="90">
        <f t="shared" si="3"/>
        <v>0</v>
      </c>
    </row>
    <row r="42" spans="1:6" ht="25.5" x14ac:dyDescent="0.2">
      <c r="A42" s="61" t="s">
        <v>171</v>
      </c>
      <c r="B42" s="62" t="s">
        <v>144</v>
      </c>
      <c r="C42" s="101" t="s">
        <v>189</v>
      </c>
      <c r="D42" s="89">
        <f t="shared" si="4"/>
        <v>200</v>
      </c>
      <c r="E42" s="91">
        <f t="shared" si="4"/>
        <v>200</v>
      </c>
      <c r="F42" s="90">
        <f t="shared" si="3"/>
        <v>0</v>
      </c>
    </row>
    <row r="43" spans="1:6" ht="25.5" x14ac:dyDescent="0.2">
      <c r="A43" s="61" t="s">
        <v>173</v>
      </c>
      <c r="B43" s="62" t="s">
        <v>144</v>
      </c>
      <c r="C43" s="101" t="s">
        <v>190</v>
      </c>
      <c r="D43" s="89">
        <v>200</v>
      </c>
      <c r="E43" s="91">
        <v>200</v>
      </c>
      <c r="F43" s="90">
        <f t="shared" si="3"/>
        <v>0</v>
      </c>
    </row>
    <row r="44" spans="1:6" x14ac:dyDescent="0.2">
      <c r="A44" s="102" t="s">
        <v>191</v>
      </c>
      <c r="B44" s="103" t="s">
        <v>144</v>
      </c>
      <c r="C44" s="104" t="s">
        <v>192</v>
      </c>
      <c r="D44" s="105">
        <f>SUM(D48+D50+D54+D63+D67+D71+D73+D78+D81)+D59+D75</f>
        <v>94100</v>
      </c>
      <c r="E44" s="105">
        <f>SUM(E48+E50+E54+E63+E67+E71+E73+E78+E81)+E59+E75</f>
        <v>85927.09</v>
      </c>
      <c r="F44" s="105"/>
    </row>
    <row r="45" spans="1:6" ht="25.5" x14ac:dyDescent="0.2">
      <c r="A45" s="64" t="s">
        <v>381</v>
      </c>
      <c r="B45" s="65" t="s">
        <v>144</v>
      </c>
      <c r="C45" s="99" t="s">
        <v>383</v>
      </c>
      <c r="D45" s="83">
        <f>D48+D50+D54+D59+D63+D67+D71+D73+D78+D81</f>
        <v>90100</v>
      </c>
      <c r="E45" s="83">
        <f>E48+E50+E54+E59+E63+E67+E71+E73+E78+E81</f>
        <v>82308</v>
      </c>
      <c r="F45" s="85">
        <v>0</v>
      </c>
    </row>
    <row r="46" spans="1:6" ht="38.25" x14ac:dyDescent="0.2">
      <c r="A46" s="64" t="s">
        <v>382</v>
      </c>
      <c r="B46" s="65" t="s">
        <v>144</v>
      </c>
      <c r="C46" s="99" t="s">
        <v>384</v>
      </c>
      <c r="D46" s="83">
        <f>D48+D50</f>
        <v>2000</v>
      </c>
      <c r="E46" s="83">
        <f>E48+E50</f>
        <v>0</v>
      </c>
      <c r="F46" s="85">
        <v>0</v>
      </c>
    </row>
    <row r="47" spans="1:6" ht="25.5" x14ac:dyDescent="0.2">
      <c r="A47" s="64" t="s">
        <v>385</v>
      </c>
      <c r="B47" s="65" t="s">
        <v>144</v>
      </c>
      <c r="C47" s="99" t="s">
        <v>430</v>
      </c>
      <c r="D47" s="83">
        <f>D48</f>
        <v>1000</v>
      </c>
      <c r="E47" s="91">
        <f>E48</f>
        <v>0</v>
      </c>
      <c r="F47" s="85">
        <v>0</v>
      </c>
    </row>
    <row r="48" spans="1:6" ht="25.5" x14ac:dyDescent="0.2">
      <c r="A48" s="61" t="s">
        <v>169</v>
      </c>
      <c r="B48" s="65" t="s">
        <v>144</v>
      </c>
      <c r="C48" s="99" t="s">
        <v>431</v>
      </c>
      <c r="D48" s="83">
        <v>1000</v>
      </c>
      <c r="E48" s="91">
        <v>0</v>
      </c>
      <c r="F48" s="85">
        <v>0</v>
      </c>
    </row>
    <row r="49" spans="1:6" ht="38.25" x14ac:dyDescent="0.2">
      <c r="A49" s="64" t="s">
        <v>386</v>
      </c>
      <c r="B49" s="65" t="s">
        <v>144</v>
      </c>
      <c r="C49" s="99" t="s">
        <v>432</v>
      </c>
      <c r="D49" s="83">
        <f>D50</f>
        <v>1000</v>
      </c>
      <c r="E49" s="91">
        <f>E50</f>
        <v>0</v>
      </c>
      <c r="F49" s="85">
        <v>0</v>
      </c>
    </row>
    <row r="50" spans="1:6" ht="25.5" x14ac:dyDescent="0.2">
      <c r="A50" s="61" t="s">
        <v>169</v>
      </c>
      <c r="B50" s="65" t="s">
        <v>144</v>
      </c>
      <c r="C50" s="99" t="s">
        <v>433</v>
      </c>
      <c r="D50" s="83">
        <v>1000</v>
      </c>
      <c r="E50" s="91">
        <v>0</v>
      </c>
      <c r="F50" s="85">
        <v>0</v>
      </c>
    </row>
    <row r="51" spans="1:6" ht="38.25" x14ac:dyDescent="0.2">
      <c r="A51" s="61" t="s">
        <v>405</v>
      </c>
      <c r="B51" s="65" t="s">
        <v>144</v>
      </c>
      <c r="C51" s="99" t="s">
        <v>409</v>
      </c>
      <c r="D51" s="83">
        <f t="shared" ref="D51:E53" si="5">D52</f>
        <v>1000</v>
      </c>
      <c r="E51" s="91">
        <f t="shared" si="5"/>
        <v>0</v>
      </c>
      <c r="F51" s="89">
        <v>0</v>
      </c>
    </row>
    <row r="52" spans="1:6" ht="25.5" x14ac:dyDescent="0.2">
      <c r="A52" s="61" t="s">
        <v>406</v>
      </c>
      <c r="B52" s="65" t="s">
        <v>144</v>
      </c>
      <c r="C52" s="99" t="s">
        <v>410</v>
      </c>
      <c r="D52" s="83">
        <f t="shared" si="5"/>
        <v>1000</v>
      </c>
      <c r="E52" s="91">
        <f t="shared" si="5"/>
        <v>0</v>
      </c>
      <c r="F52" s="89">
        <v>0</v>
      </c>
    </row>
    <row r="53" spans="1:6" ht="47.25" customHeight="1" x14ac:dyDescent="0.2">
      <c r="A53" s="133" t="s">
        <v>404</v>
      </c>
      <c r="B53" s="65" t="s">
        <v>144</v>
      </c>
      <c r="C53" s="99" t="s">
        <v>407</v>
      </c>
      <c r="D53" s="83">
        <f t="shared" si="5"/>
        <v>1000</v>
      </c>
      <c r="E53" s="91">
        <f t="shared" si="5"/>
        <v>0</v>
      </c>
      <c r="F53" s="89">
        <v>0</v>
      </c>
    </row>
    <row r="54" spans="1:6" ht="26.25" customHeight="1" x14ac:dyDescent="0.2">
      <c r="A54" s="61" t="s">
        <v>169</v>
      </c>
      <c r="B54" s="65"/>
      <c r="C54" s="99" t="s">
        <v>408</v>
      </c>
      <c r="D54" s="83">
        <v>1000</v>
      </c>
      <c r="E54" s="91">
        <v>0</v>
      </c>
      <c r="F54" s="89">
        <v>0</v>
      </c>
    </row>
    <row r="55" spans="1:6" ht="25.5" x14ac:dyDescent="0.2">
      <c r="A55" s="61" t="s">
        <v>183</v>
      </c>
      <c r="B55" s="62" t="s">
        <v>144</v>
      </c>
      <c r="C55" s="101" t="s">
        <v>193</v>
      </c>
      <c r="D55" s="89">
        <f>D56</f>
        <v>87100</v>
      </c>
      <c r="E55" s="91">
        <f>E56</f>
        <v>82308</v>
      </c>
      <c r="F55" s="90">
        <f t="shared" ref="F55:F94" si="6">IF(OR(D55="-",IF(E55="-",0,E55)&gt;=IF(D55="-",0,D55)),"-",IF(D55="-",0,D55)-IF(E55="-",0,E55))</f>
        <v>4792</v>
      </c>
    </row>
    <row r="56" spans="1:6" x14ac:dyDescent="0.2">
      <c r="A56" s="61" t="s">
        <v>184</v>
      </c>
      <c r="B56" s="62" t="s">
        <v>144</v>
      </c>
      <c r="C56" s="101" t="s">
        <v>194</v>
      </c>
      <c r="D56" s="89">
        <f>D63+D67+D71+D73+D78+D81+D59</f>
        <v>87100</v>
      </c>
      <c r="E56" s="89">
        <f>E63+E67+E71+E73+E78+E81+E59</f>
        <v>82308</v>
      </c>
      <c r="F56" s="90">
        <f t="shared" si="6"/>
        <v>4792</v>
      </c>
    </row>
    <row r="57" spans="1:6" ht="63.75" x14ac:dyDescent="0.2">
      <c r="A57" s="61" t="s">
        <v>437</v>
      </c>
      <c r="B57" s="62" t="s">
        <v>144</v>
      </c>
      <c r="C57" s="101" t="s">
        <v>434</v>
      </c>
      <c r="D57" s="89">
        <f>D58</f>
        <v>0</v>
      </c>
      <c r="E57" s="91">
        <f>E58</f>
        <v>0</v>
      </c>
      <c r="F57" s="90" t="str">
        <f t="shared" si="6"/>
        <v>-</v>
      </c>
    </row>
    <row r="58" spans="1:6" ht="25.5" x14ac:dyDescent="0.2">
      <c r="A58" s="61" t="s">
        <v>171</v>
      </c>
      <c r="B58" s="62" t="s">
        <v>144</v>
      </c>
      <c r="C58" s="101" t="s">
        <v>435</v>
      </c>
      <c r="D58" s="89">
        <f>D59</f>
        <v>0</v>
      </c>
      <c r="E58" s="91">
        <f>E59</f>
        <v>0</v>
      </c>
      <c r="F58" s="90" t="str">
        <f t="shared" si="6"/>
        <v>-</v>
      </c>
    </row>
    <row r="59" spans="1:6" ht="25.5" x14ac:dyDescent="0.2">
      <c r="A59" s="61" t="s">
        <v>173</v>
      </c>
      <c r="B59" s="62" t="s">
        <v>144</v>
      </c>
      <c r="C59" s="101" t="s">
        <v>436</v>
      </c>
      <c r="D59" s="89">
        <v>0</v>
      </c>
      <c r="E59" s="91">
        <v>0</v>
      </c>
      <c r="F59" s="90" t="str">
        <f t="shared" si="6"/>
        <v>-</v>
      </c>
    </row>
    <row r="60" spans="1:6" ht="76.5" x14ac:dyDescent="0.2">
      <c r="A60" s="61" t="s">
        <v>195</v>
      </c>
      <c r="B60" s="62" t="s">
        <v>144</v>
      </c>
      <c r="C60" s="101" t="s">
        <v>196</v>
      </c>
      <c r="D60" s="89">
        <f t="shared" ref="D60:E61" si="7">D61</f>
        <v>35000</v>
      </c>
      <c r="E60" s="91">
        <f>E61</f>
        <v>33258</v>
      </c>
      <c r="F60" s="90">
        <f t="shared" si="6"/>
        <v>1742</v>
      </c>
    </row>
    <row r="61" spans="1:6" ht="25.5" x14ac:dyDescent="0.2">
      <c r="A61" s="61" t="s">
        <v>169</v>
      </c>
      <c r="B61" s="62" t="s">
        <v>144</v>
      </c>
      <c r="C61" s="101" t="s">
        <v>197</v>
      </c>
      <c r="D61" s="89">
        <f t="shared" si="7"/>
        <v>35000</v>
      </c>
      <c r="E61" s="91">
        <f t="shared" si="7"/>
        <v>33258</v>
      </c>
      <c r="F61" s="90">
        <f t="shared" si="6"/>
        <v>1742</v>
      </c>
    </row>
    <row r="62" spans="1:6" ht="25.5" x14ac:dyDescent="0.2">
      <c r="A62" s="61" t="s">
        <v>171</v>
      </c>
      <c r="B62" s="62" t="s">
        <v>144</v>
      </c>
      <c r="C62" s="101" t="s">
        <v>198</v>
      </c>
      <c r="D62" s="89">
        <f>D63</f>
        <v>35000</v>
      </c>
      <c r="E62" s="91">
        <f>E63</f>
        <v>33258</v>
      </c>
      <c r="F62" s="90">
        <f t="shared" si="6"/>
        <v>1742</v>
      </c>
    </row>
    <row r="63" spans="1:6" ht="25.5" x14ac:dyDescent="0.2">
      <c r="A63" s="61" t="s">
        <v>173</v>
      </c>
      <c r="B63" s="62" t="s">
        <v>144</v>
      </c>
      <c r="C63" s="101" t="s">
        <v>199</v>
      </c>
      <c r="D63" s="89">
        <v>35000</v>
      </c>
      <c r="E63" s="91">
        <v>33258</v>
      </c>
      <c r="F63" s="90">
        <f t="shared" si="6"/>
        <v>1742</v>
      </c>
    </row>
    <row r="64" spans="1:6" ht="63.75" x14ac:dyDescent="0.2">
      <c r="A64" s="61" t="s">
        <v>200</v>
      </c>
      <c r="B64" s="62" t="s">
        <v>144</v>
      </c>
      <c r="C64" s="101" t="s">
        <v>201</v>
      </c>
      <c r="D64" s="89">
        <f>D65</f>
        <v>30000</v>
      </c>
      <c r="E64" s="91">
        <v>28000</v>
      </c>
      <c r="F64" s="90">
        <f t="shared" si="6"/>
        <v>2000</v>
      </c>
    </row>
    <row r="65" spans="1:6" ht="25.5" x14ac:dyDescent="0.2">
      <c r="A65" s="61" t="s">
        <v>169</v>
      </c>
      <c r="B65" s="62" t="s">
        <v>144</v>
      </c>
      <c r="C65" s="101" t="s">
        <v>202</v>
      </c>
      <c r="D65" s="89">
        <f>D67</f>
        <v>30000</v>
      </c>
      <c r="E65" s="91">
        <f>E66</f>
        <v>28000</v>
      </c>
      <c r="F65" s="90">
        <f t="shared" si="6"/>
        <v>2000</v>
      </c>
    </row>
    <row r="66" spans="1:6" ht="25.5" x14ac:dyDescent="0.2">
      <c r="A66" s="67" t="s">
        <v>171</v>
      </c>
      <c r="B66" s="62" t="s">
        <v>144</v>
      </c>
      <c r="C66" s="101" t="s">
        <v>203</v>
      </c>
      <c r="D66" s="89">
        <f>D67</f>
        <v>30000</v>
      </c>
      <c r="E66" s="91">
        <f>E67</f>
        <v>28000</v>
      </c>
      <c r="F66" s="90">
        <f t="shared" si="6"/>
        <v>2000</v>
      </c>
    </row>
    <row r="67" spans="1:6" ht="25.5" x14ac:dyDescent="0.2">
      <c r="A67" s="68" t="s">
        <v>173</v>
      </c>
      <c r="B67" s="135" t="s">
        <v>144</v>
      </c>
      <c r="C67" s="101" t="s">
        <v>204</v>
      </c>
      <c r="D67" s="89">
        <v>30000</v>
      </c>
      <c r="E67" s="91">
        <v>28000</v>
      </c>
      <c r="F67" s="90">
        <f t="shared" si="6"/>
        <v>2000</v>
      </c>
    </row>
    <row r="68" spans="1:6" ht="66" customHeight="1" x14ac:dyDescent="0.2">
      <c r="A68" s="68" t="s">
        <v>414</v>
      </c>
      <c r="B68" s="135" t="s">
        <v>144</v>
      </c>
      <c r="C68" s="101" t="s">
        <v>415</v>
      </c>
      <c r="D68" s="83">
        <f t="shared" ref="D68:E70" si="8">D69</f>
        <v>0</v>
      </c>
      <c r="E68" s="84">
        <f t="shared" si="8"/>
        <v>0</v>
      </c>
      <c r="F68" s="85">
        <f>D68-E68</f>
        <v>0</v>
      </c>
    </row>
    <row r="69" spans="1:6" ht="25.5" x14ac:dyDescent="0.2">
      <c r="A69" s="68" t="s">
        <v>169</v>
      </c>
      <c r="B69" s="135" t="s">
        <v>144</v>
      </c>
      <c r="C69" s="101" t="s">
        <v>416</v>
      </c>
      <c r="D69" s="83">
        <f t="shared" si="8"/>
        <v>0</v>
      </c>
      <c r="E69" s="84">
        <f t="shared" si="8"/>
        <v>0</v>
      </c>
      <c r="F69" s="85">
        <f t="shared" ref="F69:F71" si="9">D69-E69</f>
        <v>0</v>
      </c>
    </row>
    <row r="70" spans="1:6" ht="25.5" x14ac:dyDescent="0.2">
      <c r="A70" s="68" t="s">
        <v>171</v>
      </c>
      <c r="B70" s="135" t="s">
        <v>144</v>
      </c>
      <c r="C70" s="101" t="s">
        <v>417</v>
      </c>
      <c r="D70" s="83">
        <f t="shared" si="8"/>
        <v>0</v>
      </c>
      <c r="E70" s="84">
        <f>E71</f>
        <v>0</v>
      </c>
      <c r="F70" s="85">
        <f t="shared" si="9"/>
        <v>0</v>
      </c>
    </row>
    <row r="71" spans="1:6" ht="25.5" x14ac:dyDescent="0.2">
      <c r="A71" s="136" t="s">
        <v>173</v>
      </c>
      <c r="B71" s="135" t="s">
        <v>144</v>
      </c>
      <c r="C71" s="101" t="s">
        <v>418</v>
      </c>
      <c r="D71" s="83">
        <v>0</v>
      </c>
      <c r="E71" s="84">
        <v>0</v>
      </c>
      <c r="F71" s="85">
        <f t="shared" si="9"/>
        <v>0</v>
      </c>
    </row>
    <row r="72" spans="1:6" ht="76.5" x14ac:dyDescent="0.2">
      <c r="A72" s="66" t="s">
        <v>401</v>
      </c>
      <c r="B72" s="62" t="s">
        <v>144</v>
      </c>
      <c r="C72" s="101" t="s">
        <v>425</v>
      </c>
      <c r="D72" s="83">
        <f>D73</f>
        <v>2100</v>
      </c>
      <c r="E72" s="84">
        <f>E73</f>
        <v>1050</v>
      </c>
      <c r="F72" s="85">
        <v>0</v>
      </c>
    </row>
    <row r="73" spans="1:6" x14ac:dyDescent="0.2">
      <c r="A73" s="61" t="s">
        <v>134</v>
      </c>
      <c r="B73" s="62" t="s">
        <v>144</v>
      </c>
      <c r="C73" s="101" t="s">
        <v>411</v>
      </c>
      <c r="D73" s="83">
        <v>2100</v>
      </c>
      <c r="E73" s="84">
        <v>1050</v>
      </c>
      <c r="F73" s="85">
        <v>0</v>
      </c>
    </row>
    <row r="74" spans="1:6" ht="114.75" x14ac:dyDescent="0.2">
      <c r="A74" s="61" t="s">
        <v>508</v>
      </c>
      <c r="B74" s="62"/>
      <c r="C74" s="101" t="s">
        <v>506</v>
      </c>
      <c r="D74" s="83">
        <v>4000</v>
      </c>
      <c r="E74" s="84">
        <v>3619.09</v>
      </c>
      <c r="F74" s="85"/>
    </row>
    <row r="75" spans="1:6" ht="38.25" x14ac:dyDescent="0.2">
      <c r="A75" s="61" t="s">
        <v>509</v>
      </c>
      <c r="B75" s="62"/>
      <c r="C75" s="101" t="s">
        <v>507</v>
      </c>
      <c r="D75" s="83">
        <v>4000</v>
      </c>
      <c r="E75" s="84">
        <v>3619.09</v>
      </c>
      <c r="F75" s="85"/>
    </row>
    <row r="76" spans="1:6" ht="51" x14ac:dyDescent="0.2">
      <c r="A76" s="61" t="s">
        <v>205</v>
      </c>
      <c r="B76" s="62" t="s">
        <v>144</v>
      </c>
      <c r="C76" s="101" t="s">
        <v>206</v>
      </c>
      <c r="D76" s="89">
        <f>D78+D81</f>
        <v>20000</v>
      </c>
      <c r="E76" s="91">
        <f>E77+E80</f>
        <v>20000</v>
      </c>
      <c r="F76" s="90" t="str">
        <f t="shared" si="6"/>
        <v>-</v>
      </c>
    </row>
    <row r="77" spans="1:6" ht="25.5" x14ac:dyDescent="0.2">
      <c r="A77" s="61" t="s">
        <v>171</v>
      </c>
      <c r="B77" s="62" t="s">
        <v>144</v>
      </c>
      <c r="C77" s="101" t="s">
        <v>412</v>
      </c>
      <c r="D77" s="89">
        <f>D78</f>
        <v>0</v>
      </c>
      <c r="E77" s="91">
        <f>E78</f>
        <v>0</v>
      </c>
      <c r="F77" s="90" t="str">
        <f t="shared" si="6"/>
        <v>-</v>
      </c>
    </row>
    <row r="78" spans="1:6" ht="25.5" x14ac:dyDescent="0.2">
      <c r="A78" s="61" t="s">
        <v>173</v>
      </c>
      <c r="B78" s="62" t="s">
        <v>144</v>
      </c>
      <c r="C78" s="101" t="s">
        <v>413</v>
      </c>
      <c r="D78" s="89">
        <v>0</v>
      </c>
      <c r="E78" s="91">
        <v>0</v>
      </c>
      <c r="F78" s="90" t="str">
        <f t="shared" si="6"/>
        <v>-</v>
      </c>
    </row>
    <row r="79" spans="1:6" x14ac:dyDescent="0.2">
      <c r="A79" s="61" t="s">
        <v>177</v>
      </c>
      <c r="B79" s="62" t="s">
        <v>144</v>
      </c>
      <c r="C79" s="101" t="s">
        <v>207</v>
      </c>
      <c r="D79" s="89">
        <f t="shared" ref="D79:E80" si="10">D80</f>
        <v>20000</v>
      </c>
      <c r="E79" s="91">
        <f t="shared" si="10"/>
        <v>20000</v>
      </c>
      <c r="F79" s="90" t="str">
        <f t="shared" si="6"/>
        <v>-</v>
      </c>
    </row>
    <row r="80" spans="1:6" x14ac:dyDescent="0.2">
      <c r="A80" s="61" t="s">
        <v>178</v>
      </c>
      <c r="B80" s="62" t="s">
        <v>144</v>
      </c>
      <c r="C80" s="101" t="s">
        <v>208</v>
      </c>
      <c r="D80" s="89">
        <f t="shared" si="10"/>
        <v>20000</v>
      </c>
      <c r="E80" s="91">
        <f t="shared" si="10"/>
        <v>20000</v>
      </c>
      <c r="F80" s="90" t="str">
        <f t="shared" si="6"/>
        <v>-</v>
      </c>
    </row>
    <row r="81" spans="1:6" x14ac:dyDescent="0.2">
      <c r="A81" s="61" t="s">
        <v>181</v>
      </c>
      <c r="B81" s="62" t="s">
        <v>144</v>
      </c>
      <c r="C81" s="101" t="s">
        <v>209</v>
      </c>
      <c r="D81" s="89">
        <v>20000</v>
      </c>
      <c r="E81" s="91">
        <v>20000</v>
      </c>
      <c r="F81" s="90" t="str">
        <f t="shared" si="6"/>
        <v>-</v>
      </c>
    </row>
    <row r="82" spans="1:6" s="108" customFormat="1" x14ac:dyDescent="0.2">
      <c r="A82" s="102" t="s">
        <v>210</v>
      </c>
      <c r="B82" s="103" t="s">
        <v>144</v>
      </c>
      <c r="C82" s="104" t="s">
        <v>211</v>
      </c>
      <c r="D82" s="105">
        <f t="shared" ref="D82:E85" si="11">D83</f>
        <v>352600</v>
      </c>
      <c r="E82" s="106">
        <f t="shared" si="11"/>
        <v>180994.66</v>
      </c>
      <c r="F82" s="107">
        <f t="shared" si="6"/>
        <v>171605.34</v>
      </c>
    </row>
    <row r="83" spans="1:6" x14ac:dyDescent="0.2">
      <c r="A83" s="102" t="s">
        <v>212</v>
      </c>
      <c r="B83" s="103" t="s">
        <v>144</v>
      </c>
      <c r="C83" s="104" t="s">
        <v>213</v>
      </c>
      <c r="D83" s="105">
        <f t="shared" si="11"/>
        <v>352600</v>
      </c>
      <c r="E83" s="106">
        <f t="shared" si="11"/>
        <v>180994.66</v>
      </c>
      <c r="F83" s="107">
        <f t="shared" si="6"/>
        <v>171605.34</v>
      </c>
    </row>
    <row r="84" spans="1:6" ht="25.5" x14ac:dyDescent="0.2">
      <c r="A84" s="61" t="s">
        <v>183</v>
      </c>
      <c r="B84" s="62" t="s">
        <v>144</v>
      </c>
      <c r="C84" s="101" t="s">
        <v>214</v>
      </c>
      <c r="D84" s="89">
        <f t="shared" si="11"/>
        <v>352600</v>
      </c>
      <c r="E84" s="91">
        <f t="shared" si="11"/>
        <v>180994.66</v>
      </c>
      <c r="F84" s="90">
        <f t="shared" si="6"/>
        <v>171605.34</v>
      </c>
    </row>
    <row r="85" spans="1:6" x14ac:dyDescent="0.2">
      <c r="A85" s="61" t="s">
        <v>184</v>
      </c>
      <c r="B85" s="62" t="s">
        <v>144</v>
      </c>
      <c r="C85" s="101" t="s">
        <v>215</v>
      </c>
      <c r="D85" s="89">
        <f t="shared" si="11"/>
        <v>352600</v>
      </c>
      <c r="E85" s="91">
        <f t="shared" si="11"/>
        <v>180994.66</v>
      </c>
      <c r="F85" s="90">
        <f t="shared" si="6"/>
        <v>171605.34</v>
      </c>
    </row>
    <row r="86" spans="1:6" ht="63.75" x14ac:dyDescent="0.2">
      <c r="A86" s="61" t="s">
        <v>216</v>
      </c>
      <c r="B86" s="62" t="s">
        <v>144</v>
      </c>
      <c r="C86" s="101" t="s">
        <v>217</v>
      </c>
      <c r="D86" s="89">
        <f>SUM(D89+D90+D93)</f>
        <v>352600</v>
      </c>
      <c r="E86" s="91">
        <f>E87+E91</f>
        <v>180994.66</v>
      </c>
      <c r="F86" s="90">
        <f t="shared" si="6"/>
        <v>171605.34</v>
      </c>
    </row>
    <row r="87" spans="1:6" ht="63.75" x14ac:dyDescent="0.2">
      <c r="A87" s="61" t="s">
        <v>157</v>
      </c>
      <c r="B87" s="62" t="s">
        <v>144</v>
      </c>
      <c r="C87" s="101" t="s">
        <v>218</v>
      </c>
      <c r="D87" s="89">
        <f>D88</f>
        <v>352600</v>
      </c>
      <c r="E87" s="91">
        <f>E88</f>
        <v>180994.66</v>
      </c>
      <c r="F87" s="90">
        <f t="shared" si="6"/>
        <v>171605.34</v>
      </c>
    </row>
    <row r="88" spans="1:6" ht="25.5" x14ac:dyDescent="0.2">
      <c r="A88" s="61" t="s">
        <v>159</v>
      </c>
      <c r="B88" s="62" t="s">
        <v>144</v>
      </c>
      <c r="C88" s="101" t="s">
        <v>219</v>
      </c>
      <c r="D88" s="89">
        <f>D89+D90</f>
        <v>352600</v>
      </c>
      <c r="E88" s="91">
        <f>E89+E90</f>
        <v>180994.66</v>
      </c>
      <c r="F88" s="90">
        <f t="shared" si="6"/>
        <v>171605.34</v>
      </c>
    </row>
    <row r="89" spans="1:6" ht="25.5" x14ac:dyDescent="0.2">
      <c r="A89" s="61" t="s">
        <v>161</v>
      </c>
      <c r="B89" s="62" t="s">
        <v>144</v>
      </c>
      <c r="C89" s="101" t="s">
        <v>220</v>
      </c>
      <c r="D89" s="89">
        <v>246300</v>
      </c>
      <c r="E89" s="91">
        <v>144914.94</v>
      </c>
      <c r="F89" s="90">
        <f t="shared" si="6"/>
        <v>101385.06</v>
      </c>
    </row>
    <row r="90" spans="1:6" ht="51" x14ac:dyDescent="0.2">
      <c r="A90" s="61" t="s">
        <v>165</v>
      </c>
      <c r="B90" s="62" t="s">
        <v>144</v>
      </c>
      <c r="C90" s="101" t="s">
        <v>221</v>
      </c>
      <c r="D90" s="89">
        <v>106300</v>
      </c>
      <c r="E90" s="91">
        <v>36079.72</v>
      </c>
      <c r="F90" s="90">
        <f t="shared" si="6"/>
        <v>70220.28</v>
      </c>
    </row>
    <row r="91" spans="1:6" ht="25.5" x14ac:dyDescent="0.2">
      <c r="A91" s="61" t="s">
        <v>169</v>
      </c>
      <c r="B91" s="62" t="s">
        <v>144</v>
      </c>
      <c r="C91" s="101" t="s">
        <v>222</v>
      </c>
      <c r="D91" s="89">
        <f>D92</f>
        <v>0</v>
      </c>
      <c r="E91" s="91">
        <f>E92</f>
        <v>0</v>
      </c>
      <c r="F91" s="90" t="str">
        <f t="shared" si="6"/>
        <v>-</v>
      </c>
    </row>
    <row r="92" spans="1:6" ht="25.5" x14ac:dyDescent="0.2">
      <c r="A92" s="61" t="s">
        <v>171</v>
      </c>
      <c r="B92" s="62" t="s">
        <v>144</v>
      </c>
      <c r="C92" s="101" t="s">
        <v>223</v>
      </c>
      <c r="D92" s="89">
        <f>D93</f>
        <v>0</v>
      </c>
      <c r="E92" s="91">
        <f>E93</f>
        <v>0</v>
      </c>
      <c r="F92" s="90" t="str">
        <f t="shared" si="6"/>
        <v>-</v>
      </c>
    </row>
    <row r="93" spans="1:6" ht="25.5" x14ac:dyDescent="0.2">
      <c r="A93" s="61" t="s">
        <v>173</v>
      </c>
      <c r="B93" s="62" t="s">
        <v>144</v>
      </c>
      <c r="C93" s="101" t="s">
        <v>224</v>
      </c>
      <c r="D93" s="89">
        <v>0</v>
      </c>
      <c r="E93" s="91">
        <v>0</v>
      </c>
      <c r="F93" s="90" t="str">
        <f t="shared" si="6"/>
        <v>-</v>
      </c>
    </row>
    <row r="94" spans="1:6" ht="25.5" x14ac:dyDescent="0.2">
      <c r="A94" s="102" t="s">
        <v>225</v>
      </c>
      <c r="B94" s="103" t="s">
        <v>144</v>
      </c>
      <c r="C94" s="104" t="s">
        <v>226</v>
      </c>
      <c r="D94" s="105">
        <f t="shared" ref="D94:D100" si="12">D95</f>
        <v>16000</v>
      </c>
      <c r="E94" s="106">
        <f t="shared" ref="E94:E100" si="13">E95</f>
        <v>3245</v>
      </c>
      <c r="F94" s="107">
        <f t="shared" si="6"/>
        <v>12755</v>
      </c>
    </row>
    <row r="95" spans="1:6" ht="38.25" x14ac:dyDescent="0.2">
      <c r="A95" s="102" t="s">
        <v>227</v>
      </c>
      <c r="B95" s="103" t="s">
        <v>144</v>
      </c>
      <c r="C95" s="104" t="s">
        <v>453</v>
      </c>
      <c r="D95" s="105">
        <f t="shared" si="12"/>
        <v>16000</v>
      </c>
      <c r="E95" s="106">
        <f t="shared" si="13"/>
        <v>3245</v>
      </c>
      <c r="F95" s="107">
        <f t="shared" ref="F95:F138" si="14">IF(OR(D95="-",IF(E95="-",0,E95)&gt;=IF(D95="-",0,D95)),"-",IF(D95="-",0,D95)-IF(E95="-",0,E95))</f>
        <v>12755</v>
      </c>
    </row>
    <row r="96" spans="1:6" ht="63.75" x14ac:dyDescent="0.2">
      <c r="A96" s="61" t="s">
        <v>228</v>
      </c>
      <c r="B96" s="62" t="s">
        <v>144</v>
      </c>
      <c r="C96" s="101" t="s">
        <v>454</v>
      </c>
      <c r="D96" s="89">
        <f t="shared" si="12"/>
        <v>16000</v>
      </c>
      <c r="E96" s="91">
        <f t="shared" si="13"/>
        <v>3245</v>
      </c>
      <c r="F96" s="90">
        <f t="shared" si="14"/>
        <v>12755</v>
      </c>
    </row>
    <row r="97" spans="1:6" x14ac:dyDescent="0.2">
      <c r="A97" s="61" t="s">
        <v>229</v>
      </c>
      <c r="B97" s="62" t="s">
        <v>144</v>
      </c>
      <c r="C97" s="101" t="s">
        <v>455</v>
      </c>
      <c r="D97" s="89">
        <f t="shared" si="12"/>
        <v>16000</v>
      </c>
      <c r="E97" s="91">
        <f t="shared" si="13"/>
        <v>3245</v>
      </c>
      <c r="F97" s="90">
        <f t="shared" si="14"/>
        <v>12755</v>
      </c>
    </row>
    <row r="98" spans="1:6" ht="89.25" x14ac:dyDescent="0.2">
      <c r="A98" s="63" t="s">
        <v>230</v>
      </c>
      <c r="B98" s="62" t="s">
        <v>144</v>
      </c>
      <c r="C98" s="101" t="s">
        <v>456</v>
      </c>
      <c r="D98" s="89">
        <f t="shared" si="12"/>
        <v>16000</v>
      </c>
      <c r="E98" s="91">
        <f t="shared" si="13"/>
        <v>3245</v>
      </c>
      <c r="F98" s="90">
        <f t="shared" si="14"/>
        <v>12755</v>
      </c>
    </row>
    <row r="99" spans="1:6" ht="25.5" x14ac:dyDescent="0.2">
      <c r="A99" s="61" t="s">
        <v>169</v>
      </c>
      <c r="B99" s="62" t="s">
        <v>144</v>
      </c>
      <c r="C99" s="101" t="s">
        <v>457</v>
      </c>
      <c r="D99" s="89">
        <f t="shared" si="12"/>
        <v>16000</v>
      </c>
      <c r="E99" s="91">
        <f t="shared" si="13"/>
        <v>3245</v>
      </c>
      <c r="F99" s="90">
        <f t="shared" si="14"/>
        <v>12755</v>
      </c>
    </row>
    <row r="100" spans="1:6" ht="25.5" x14ac:dyDescent="0.2">
      <c r="A100" s="61" t="s">
        <v>171</v>
      </c>
      <c r="B100" s="62" t="s">
        <v>144</v>
      </c>
      <c r="C100" s="101" t="s">
        <v>458</v>
      </c>
      <c r="D100" s="89">
        <f t="shared" si="12"/>
        <v>16000</v>
      </c>
      <c r="E100" s="91">
        <f t="shared" si="13"/>
        <v>3245</v>
      </c>
      <c r="F100" s="90">
        <f t="shared" si="14"/>
        <v>12755</v>
      </c>
    </row>
    <row r="101" spans="1:6" ht="25.5" x14ac:dyDescent="0.2">
      <c r="A101" s="61" t="s">
        <v>173</v>
      </c>
      <c r="B101" s="62" t="s">
        <v>144</v>
      </c>
      <c r="C101" s="101" t="s">
        <v>459</v>
      </c>
      <c r="D101" s="89">
        <v>16000</v>
      </c>
      <c r="E101" s="91">
        <v>3245</v>
      </c>
      <c r="F101" s="90">
        <f t="shared" si="14"/>
        <v>12755</v>
      </c>
    </row>
    <row r="102" spans="1:6" ht="89.25" x14ac:dyDescent="0.2">
      <c r="A102" s="63" t="s">
        <v>370</v>
      </c>
      <c r="B102" s="65" t="s">
        <v>144</v>
      </c>
      <c r="C102" s="101" t="s">
        <v>460</v>
      </c>
      <c r="D102" s="83">
        <v>0</v>
      </c>
      <c r="E102" s="84">
        <v>0</v>
      </c>
      <c r="F102" s="85">
        <v>0</v>
      </c>
    </row>
    <row r="103" spans="1:6" ht="25.5" x14ac:dyDescent="0.2">
      <c r="A103" s="61" t="s">
        <v>171</v>
      </c>
      <c r="B103" s="65"/>
      <c r="C103" s="101" t="s">
        <v>461</v>
      </c>
      <c r="D103" s="83">
        <v>0</v>
      </c>
      <c r="E103" s="84">
        <v>0</v>
      </c>
      <c r="F103" s="85">
        <v>0</v>
      </c>
    </row>
    <row r="104" spans="1:6" s="108" customFormat="1" x14ac:dyDescent="0.2">
      <c r="A104" s="102" t="s">
        <v>231</v>
      </c>
      <c r="B104" s="103" t="s">
        <v>144</v>
      </c>
      <c r="C104" s="104" t="s">
        <v>232</v>
      </c>
      <c r="D104" s="105">
        <f>D105+D120+D116</f>
        <v>5999900</v>
      </c>
      <c r="E104" s="105">
        <f>E105+E120+E116</f>
        <v>3254285.92</v>
      </c>
      <c r="F104" s="107">
        <f t="shared" si="14"/>
        <v>2745614.08</v>
      </c>
    </row>
    <row r="105" spans="1:6" x14ac:dyDescent="0.2">
      <c r="A105" s="102" t="s">
        <v>233</v>
      </c>
      <c r="B105" s="103" t="s">
        <v>144</v>
      </c>
      <c r="C105" s="104" t="s">
        <v>234</v>
      </c>
      <c r="D105" s="105">
        <f>D111+D112</f>
        <v>5082300</v>
      </c>
      <c r="E105" s="105">
        <f>E111+E115</f>
        <v>2892055.86</v>
      </c>
      <c r="F105" s="107">
        <f t="shared" si="14"/>
        <v>2190244.14</v>
      </c>
    </row>
    <row r="106" spans="1:6" ht="38.25" x14ac:dyDescent="0.2">
      <c r="A106" s="61" t="s">
        <v>235</v>
      </c>
      <c r="B106" s="62" t="s">
        <v>144</v>
      </c>
      <c r="C106" s="101" t="s">
        <v>236</v>
      </c>
      <c r="D106" s="89">
        <f t="shared" ref="D106:E110" si="15">D107</f>
        <v>8000</v>
      </c>
      <c r="E106" s="84">
        <f t="shared" si="15"/>
        <v>431.26</v>
      </c>
      <c r="F106" s="90">
        <f t="shared" si="14"/>
        <v>7568.74</v>
      </c>
    </row>
    <row r="107" spans="1:6" ht="25.5" x14ac:dyDescent="0.2">
      <c r="A107" s="61" t="s">
        <v>237</v>
      </c>
      <c r="B107" s="62" t="s">
        <v>144</v>
      </c>
      <c r="C107" s="101" t="s">
        <v>238</v>
      </c>
      <c r="D107" s="89">
        <f t="shared" si="15"/>
        <v>8000</v>
      </c>
      <c r="E107" s="84">
        <f t="shared" si="15"/>
        <v>431.26</v>
      </c>
      <c r="F107" s="90">
        <f t="shared" si="14"/>
        <v>7568.74</v>
      </c>
    </row>
    <row r="108" spans="1:6" ht="89.25" x14ac:dyDescent="0.2">
      <c r="A108" s="63" t="s">
        <v>239</v>
      </c>
      <c r="B108" s="62" t="s">
        <v>144</v>
      </c>
      <c r="C108" s="101" t="s">
        <v>240</v>
      </c>
      <c r="D108" s="89">
        <f t="shared" si="15"/>
        <v>8000</v>
      </c>
      <c r="E108" s="84">
        <f t="shared" si="15"/>
        <v>431.26</v>
      </c>
      <c r="F108" s="90">
        <f t="shared" si="14"/>
        <v>7568.74</v>
      </c>
    </row>
    <row r="109" spans="1:6" ht="25.5" x14ac:dyDescent="0.2">
      <c r="A109" s="61" t="s">
        <v>169</v>
      </c>
      <c r="B109" s="62" t="s">
        <v>144</v>
      </c>
      <c r="C109" s="101" t="s">
        <v>241</v>
      </c>
      <c r="D109" s="89">
        <f t="shared" si="15"/>
        <v>8000</v>
      </c>
      <c r="E109" s="84">
        <f t="shared" si="15"/>
        <v>431.26</v>
      </c>
      <c r="F109" s="90">
        <f t="shared" si="14"/>
        <v>7568.74</v>
      </c>
    </row>
    <row r="110" spans="1:6" ht="25.5" x14ac:dyDescent="0.2">
      <c r="A110" s="61" t="s">
        <v>171</v>
      </c>
      <c r="B110" s="62" t="s">
        <v>144</v>
      </c>
      <c r="C110" s="101" t="s">
        <v>242</v>
      </c>
      <c r="D110" s="89">
        <f t="shared" si="15"/>
        <v>8000</v>
      </c>
      <c r="E110" s="84">
        <f t="shared" si="15"/>
        <v>431.26</v>
      </c>
      <c r="F110" s="90">
        <f t="shared" si="14"/>
        <v>7568.74</v>
      </c>
    </row>
    <row r="111" spans="1:6" ht="25.5" x14ac:dyDescent="0.2">
      <c r="A111" s="67" t="s">
        <v>173</v>
      </c>
      <c r="B111" s="135" t="s">
        <v>144</v>
      </c>
      <c r="C111" s="158" t="s">
        <v>243</v>
      </c>
      <c r="D111" s="89">
        <v>8000</v>
      </c>
      <c r="E111" s="84">
        <v>431.26</v>
      </c>
      <c r="F111" s="90">
        <f t="shared" si="14"/>
        <v>7568.74</v>
      </c>
    </row>
    <row r="112" spans="1:6" ht="125.25" customHeight="1" x14ac:dyDescent="0.2">
      <c r="A112" s="68" t="s">
        <v>452</v>
      </c>
      <c r="B112" s="135" t="s">
        <v>144</v>
      </c>
      <c r="C112" s="158" t="s">
        <v>516</v>
      </c>
      <c r="D112" s="89">
        <f t="shared" ref="D112:E114" si="16">D113</f>
        <v>5074300</v>
      </c>
      <c r="E112" s="89">
        <f t="shared" si="16"/>
        <v>2891624.6</v>
      </c>
      <c r="F112" s="89">
        <f t="shared" si="14"/>
        <v>2182675.4</v>
      </c>
    </row>
    <row r="113" spans="1:11" ht="25.5" x14ac:dyDescent="0.2">
      <c r="A113" s="61" t="s">
        <v>169</v>
      </c>
      <c r="B113" s="70"/>
      <c r="C113" s="141" t="s">
        <v>517</v>
      </c>
      <c r="D113" s="89">
        <f t="shared" si="16"/>
        <v>5074300</v>
      </c>
      <c r="E113" s="89">
        <f t="shared" si="16"/>
        <v>2891624.6</v>
      </c>
      <c r="F113" s="89">
        <f>D113-E113</f>
        <v>2182675.4</v>
      </c>
    </row>
    <row r="114" spans="1:11" ht="25.5" x14ac:dyDescent="0.2">
      <c r="A114" s="61" t="s">
        <v>171</v>
      </c>
      <c r="B114" s="70"/>
      <c r="C114" s="141" t="s">
        <v>518</v>
      </c>
      <c r="D114" s="89">
        <f t="shared" si="16"/>
        <v>5074300</v>
      </c>
      <c r="E114" s="89">
        <f t="shared" si="16"/>
        <v>2891624.6</v>
      </c>
      <c r="F114" s="89">
        <f t="shared" ref="F114:F115" si="17">D114-E114</f>
        <v>2182675.4</v>
      </c>
    </row>
    <row r="115" spans="1:11" ht="25.5" x14ac:dyDescent="0.2">
      <c r="A115" s="67" t="s">
        <v>173</v>
      </c>
      <c r="B115" s="70"/>
      <c r="C115" s="141" t="s">
        <v>519</v>
      </c>
      <c r="D115" s="89">
        <v>5074300</v>
      </c>
      <c r="E115" s="89">
        <v>2891624.6</v>
      </c>
      <c r="F115" s="89">
        <f t="shared" si="17"/>
        <v>2182675.4</v>
      </c>
    </row>
    <row r="116" spans="1:11" x14ac:dyDescent="0.2">
      <c r="A116" s="161" t="s">
        <v>471</v>
      </c>
      <c r="B116" s="159" t="s">
        <v>144</v>
      </c>
      <c r="C116" s="160" t="s">
        <v>470</v>
      </c>
      <c r="D116" s="110">
        <f>D117</f>
        <v>44200</v>
      </c>
      <c r="E116" s="110">
        <f>E117</f>
        <v>0</v>
      </c>
      <c r="F116" s="110"/>
    </row>
    <row r="117" spans="1:11" ht="59.25" customHeight="1" x14ac:dyDescent="0.2">
      <c r="A117" s="68" t="s">
        <v>472</v>
      </c>
      <c r="B117" s="70"/>
      <c r="C117" s="141" t="s">
        <v>469</v>
      </c>
      <c r="D117" s="89">
        <f>D119</f>
        <v>44200</v>
      </c>
      <c r="E117" s="89">
        <f>E119</f>
        <v>0</v>
      </c>
      <c r="F117" s="89"/>
    </row>
    <row r="118" spans="1:11" hidden="1" x14ac:dyDescent="0.2">
      <c r="A118" s="134"/>
      <c r="B118" s="70"/>
      <c r="C118" s="141" t="s">
        <v>468</v>
      </c>
      <c r="D118" s="89"/>
      <c r="E118" s="89"/>
      <c r="F118" s="89"/>
    </row>
    <row r="119" spans="1:11" ht="51" x14ac:dyDescent="0.2">
      <c r="A119" s="134" t="s">
        <v>474</v>
      </c>
      <c r="B119" s="70"/>
      <c r="C119" s="141" t="s">
        <v>468</v>
      </c>
      <c r="D119" s="89">
        <v>44200</v>
      </c>
      <c r="E119" s="89">
        <v>0</v>
      </c>
      <c r="F119" s="89"/>
    </row>
    <row r="120" spans="1:11" x14ac:dyDescent="0.2">
      <c r="A120" s="113" t="s">
        <v>244</v>
      </c>
      <c r="B120" s="159" t="s">
        <v>144</v>
      </c>
      <c r="C120" s="160" t="s">
        <v>245</v>
      </c>
      <c r="D120" s="110">
        <f>D127+D132+D136+D138+D140+D146+D126+D155+D149</f>
        <v>873400</v>
      </c>
      <c r="E120" s="110">
        <f>E127+E132+E136+E138+E140+E146+E126+E155+E149</f>
        <v>362230.06</v>
      </c>
      <c r="F120" s="110" t="e">
        <f t="shared" ref="F120" si="18">F121+F141</f>
        <v>#VALUE!</v>
      </c>
    </row>
    <row r="121" spans="1:11" ht="38.25" x14ac:dyDescent="0.2">
      <c r="A121" s="64" t="s">
        <v>235</v>
      </c>
      <c r="B121" s="65" t="s">
        <v>144</v>
      </c>
      <c r="C121" s="99" t="s">
        <v>246</v>
      </c>
      <c r="D121" s="83">
        <f>D122+D128</f>
        <v>727400</v>
      </c>
      <c r="E121" s="83">
        <f>E122+E128+E140</f>
        <v>357133.89</v>
      </c>
      <c r="F121" s="83" t="e">
        <f t="shared" ref="F121" si="19">F122+F128</f>
        <v>#VALUE!</v>
      </c>
    </row>
    <row r="122" spans="1:11" ht="38.25" x14ac:dyDescent="0.2">
      <c r="A122" s="61" t="s">
        <v>247</v>
      </c>
      <c r="B122" s="62" t="s">
        <v>144</v>
      </c>
      <c r="C122" s="101" t="s">
        <v>248</v>
      </c>
      <c r="D122" s="89">
        <f>D123</f>
        <v>450000</v>
      </c>
      <c r="E122" s="89">
        <f>E126+E127</f>
        <v>172637.89</v>
      </c>
      <c r="F122" s="89">
        <f t="shared" ref="F122" si="20">F123</f>
        <v>277362.11</v>
      </c>
    </row>
    <row r="123" spans="1:11" ht="102" x14ac:dyDescent="0.2">
      <c r="A123" s="63" t="s">
        <v>249</v>
      </c>
      <c r="B123" s="62" t="s">
        <v>144</v>
      </c>
      <c r="C123" s="101" t="s">
        <v>250</v>
      </c>
      <c r="D123" s="89">
        <f>D124</f>
        <v>450000</v>
      </c>
      <c r="E123" s="91">
        <f t="shared" ref="E123:E124" si="21">E124</f>
        <v>172637.89</v>
      </c>
      <c r="F123" s="90">
        <f t="shared" si="14"/>
        <v>277362.11</v>
      </c>
    </row>
    <row r="124" spans="1:11" ht="25.5" x14ac:dyDescent="0.2">
      <c r="A124" s="61" t="s">
        <v>169</v>
      </c>
      <c r="B124" s="62" t="s">
        <v>144</v>
      </c>
      <c r="C124" s="101" t="s">
        <v>251</v>
      </c>
      <c r="D124" s="89">
        <f>D126+D127</f>
        <v>450000</v>
      </c>
      <c r="E124" s="91">
        <f t="shared" si="21"/>
        <v>172637.89</v>
      </c>
      <c r="F124" s="90">
        <f t="shared" si="14"/>
        <v>277362.11</v>
      </c>
      <c r="K124">
        <v>9</v>
      </c>
    </row>
    <row r="125" spans="1:11" ht="25.5" x14ac:dyDescent="0.2">
      <c r="A125" s="61" t="s">
        <v>171</v>
      </c>
      <c r="B125" s="62" t="s">
        <v>144</v>
      </c>
      <c r="C125" s="101" t="s">
        <v>252</v>
      </c>
      <c r="D125" s="89">
        <f>D127</f>
        <v>450000</v>
      </c>
      <c r="E125" s="91">
        <f>E127</f>
        <v>172637.89</v>
      </c>
      <c r="F125" s="90">
        <f t="shared" si="14"/>
        <v>277362.11</v>
      </c>
    </row>
    <row r="126" spans="1:11" ht="25.5" x14ac:dyDescent="0.2">
      <c r="A126" s="67" t="s">
        <v>173</v>
      </c>
      <c r="B126" s="62"/>
      <c r="C126" s="101" t="s">
        <v>473</v>
      </c>
      <c r="D126" s="89">
        <v>0</v>
      </c>
      <c r="E126" s="91">
        <v>0</v>
      </c>
      <c r="F126" s="90"/>
    </row>
    <row r="127" spans="1:11" x14ac:dyDescent="0.2">
      <c r="A127" s="61" t="s">
        <v>446</v>
      </c>
      <c r="B127" s="62" t="s">
        <v>144</v>
      </c>
      <c r="C127" s="101" t="s">
        <v>447</v>
      </c>
      <c r="D127" s="89">
        <v>450000</v>
      </c>
      <c r="E127" s="91">
        <v>172637.89</v>
      </c>
      <c r="F127" s="90">
        <f t="shared" si="14"/>
        <v>277362.11</v>
      </c>
    </row>
    <row r="128" spans="1:11" ht="25.5" x14ac:dyDescent="0.2">
      <c r="A128" s="61" t="s">
        <v>253</v>
      </c>
      <c r="B128" s="62" t="s">
        <v>144</v>
      </c>
      <c r="C128" s="101" t="s">
        <v>254</v>
      </c>
      <c r="D128" s="89">
        <f>D132+D136+D138</f>
        <v>277400</v>
      </c>
      <c r="E128" s="89">
        <f t="shared" ref="E128:F128" si="22">E132+E136+E138</f>
        <v>144496</v>
      </c>
      <c r="F128" s="89" t="e">
        <f t="shared" si="22"/>
        <v>#VALUE!</v>
      </c>
    </row>
    <row r="129" spans="1:6" ht="76.5" x14ac:dyDescent="0.2">
      <c r="A129" s="63" t="s">
        <v>255</v>
      </c>
      <c r="B129" s="62" t="s">
        <v>144</v>
      </c>
      <c r="C129" s="101" t="s">
        <v>256</v>
      </c>
      <c r="D129" s="89">
        <f>D130</f>
        <v>30000</v>
      </c>
      <c r="E129" s="91">
        <f>E130</f>
        <v>28712</v>
      </c>
      <c r="F129" s="90">
        <f t="shared" si="14"/>
        <v>1288</v>
      </c>
    </row>
    <row r="130" spans="1:6" ht="25.5" x14ac:dyDescent="0.2">
      <c r="A130" s="61" t="s">
        <v>169</v>
      </c>
      <c r="B130" s="62" t="s">
        <v>144</v>
      </c>
      <c r="C130" s="101" t="s">
        <v>257</v>
      </c>
      <c r="D130" s="89">
        <f>D131</f>
        <v>30000</v>
      </c>
      <c r="E130" s="91">
        <f>E132</f>
        <v>28712</v>
      </c>
      <c r="F130" s="90">
        <f t="shared" si="14"/>
        <v>1288</v>
      </c>
    </row>
    <row r="131" spans="1:6" ht="25.5" x14ac:dyDescent="0.2">
      <c r="A131" s="61" t="s">
        <v>171</v>
      </c>
      <c r="B131" s="62" t="s">
        <v>144</v>
      </c>
      <c r="C131" s="101" t="s">
        <v>258</v>
      </c>
      <c r="D131" s="89">
        <f>D132</f>
        <v>30000</v>
      </c>
      <c r="E131" s="91">
        <f>E132</f>
        <v>28712</v>
      </c>
      <c r="F131" s="90">
        <f t="shared" si="14"/>
        <v>1288</v>
      </c>
    </row>
    <row r="132" spans="1:6" ht="25.5" x14ac:dyDescent="0.2">
      <c r="A132" s="61" t="s">
        <v>173</v>
      </c>
      <c r="B132" s="62" t="s">
        <v>144</v>
      </c>
      <c r="C132" s="101" t="s">
        <v>259</v>
      </c>
      <c r="D132" s="89">
        <v>30000</v>
      </c>
      <c r="E132" s="91">
        <v>28712</v>
      </c>
      <c r="F132" s="90">
        <f t="shared" si="14"/>
        <v>1288</v>
      </c>
    </row>
    <row r="133" spans="1:6" ht="102" x14ac:dyDescent="0.2">
      <c r="A133" s="63" t="s">
        <v>260</v>
      </c>
      <c r="B133" s="62" t="s">
        <v>144</v>
      </c>
      <c r="C133" s="101" t="s">
        <v>261</v>
      </c>
      <c r="D133" s="89">
        <f>D134</f>
        <v>247400</v>
      </c>
      <c r="E133" s="91">
        <f t="shared" ref="D133:E135" si="23">E134</f>
        <v>115784</v>
      </c>
      <c r="F133" s="90">
        <f t="shared" si="14"/>
        <v>131616</v>
      </c>
    </row>
    <row r="134" spans="1:6" ht="25.5" x14ac:dyDescent="0.2">
      <c r="A134" s="61" t="s">
        <v>169</v>
      </c>
      <c r="B134" s="62" t="s">
        <v>144</v>
      </c>
      <c r="C134" s="101" t="s">
        <v>262</v>
      </c>
      <c r="D134" s="89">
        <f t="shared" si="23"/>
        <v>247400</v>
      </c>
      <c r="E134" s="91">
        <f t="shared" si="23"/>
        <v>115784</v>
      </c>
      <c r="F134" s="90">
        <f t="shared" si="14"/>
        <v>131616</v>
      </c>
    </row>
    <row r="135" spans="1:6" ht="25.5" x14ac:dyDescent="0.2">
      <c r="A135" s="61" t="s">
        <v>171</v>
      </c>
      <c r="B135" s="62" t="s">
        <v>144</v>
      </c>
      <c r="C135" s="101" t="s">
        <v>263</v>
      </c>
      <c r="D135" s="89">
        <f>D136</f>
        <v>247400</v>
      </c>
      <c r="E135" s="91">
        <f t="shared" si="23"/>
        <v>115784</v>
      </c>
      <c r="F135" s="90">
        <f t="shared" si="14"/>
        <v>131616</v>
      </c>
    </row>
    <row r="136" spans="1:6" ht="25.5" x14ac:dyDescent="0.2">
      <c r="A136" s="61" t="s">
        <v>173</v>
      </c>
      <c r="B136" s="62" t="s">
        <v>144</v>
      </c>
      <c r="C136" s="101" t="s">
        <v>264</v>
      </c>
      <c r="D136" s="89">
        <v>247400</v>
      </c>
      <c r="E136" s="91">
        <v>115784</v>
      </c>
      <c r="F136" s="90">
        <f t="shared" si="14"/>
        <v>131616</v>
      </c>
    </row>
    <row r="137" spans="1:6" ht="101.25" customHeight="1" x14ac:dyDescent="0.2">
      <c r="A137" s="139" t="s">
        <v>428</v>
      </c>
      <c r="B137" s="62"/>
      <c r="C137" s="101" t="s">
        <v>426</v>
      </c>
      <c r="D137" s="89">
        <f>D138</f>
        <v>0</v>
      </c>
      <c r="E137" s="91">
        <v>0</v>
      </c>
      <c r="F137" s="90" t="str">
        <f t="shared" si="14"/>
        <v>-</v>
      </c>
    </row>
    <row r="138" spans="1:6" ht="25.5" x14ac:dyDescent="0.2">
      <c r="A138" s="61" t="s">
        <v>173</v>
      </c>
      <c r="B138" s="62"/>
      <c r="C138" s="101" t="s">
        <v>427</v>
      </c>
      <c r="D138" s="89">
        <v>0</v>
      </c>
      <c r="E138" s="91">
        <v>0</v>
      </c>
      <c r="F138" s="90" t="str">
        <f t="shared" si="14"/>
        <v>-</v>
      </c>
    </row>
    <row r="139" spans="1:6" ht="114.75" x14ac:dyDescent="0.2">
      <c r="A139" s="61" t="s">
        <v>450</v>
      </c>
      <c r="B139" s="62"/>
      <c r="C139" s="101" t="s">
        <v>448</v>
      </c>
      <c r="D139" s="89">
        <f>D140</f>
        <v>60000</v>
      </c>
      <c r="E139" s="91">
        <f>E140</f>
        <v>40000</v>
      </c>
      <c r="F139" s="90"/>
    </row>
    <row r="140" spans="1:6" x14ac:dyDescent="0.2">
      <c r="A140" s="61" t="s">
        <v>134</v>
      </c>
      <c r="B140" s="62"/>
      <c r="C140" s="101" t="s">
        <v>449</v>
      </c>
      <c r="D140" s="89">
        <v>60000</v>
      </c>
      <c r="E140" s="91">
        <v>40000</v>
      </c>
      <c r="F140" s="90"/>
    </row>
    <row r="141" spans="1:6" ht="38.25" x14ac:dyDescent="0.2">
      <c r="A141" s="61" t="s">
        <v>265</v>
      </c>
      <c r="B141" s="62" t="s">
        <v>144</v>
      </c>
      <c r="C141" s="101" t="s">
        <v>266</v>
      </c>
      <c r="D141" s="89">
        <f t="shared" ref="D141:E143" si="24">D142</f>
        <v>80000</v>
      </c>
      <c r="E141" s="91">
        <f t="shared" si="24"/>
        <v>0</v>
      </c>
      <c r="F141" s="90">
        <f t="shared" ref="F141:F178" si="25">IF(OR(D141="-",IF(E141="-",0,E141)&gt;=IF(D141="-",0,D141)),"-",IF(D141="-",0,D141)-IF(E141="-",0,E141))</f>
        <v>80000</v>
      </c>
    </row>
    <row r="142" spans="1:6" ht="25.5" x14ac:dyDescent="0.2">
      <c r="A142" s="61" t="s">
        <v>267</v>
      </c>
      <c r="B142" s="62" t="s">
        <v>144</v>
      </c>
      <c r="C142" s="101" t="s">
        <v>268</v>
      </c>
      <c r="D142" s="89">
        <f t="shared" si="24"/>
        <v>80000</v>
      </c>
      <c r="E142" s="91">
        <f t="shared" si="24"/>
        <v>0</v>
      </c>
      <c r="F142" s="90">
        <f t="shared" si="25"/>
        <v>80000</v>
      </c>
    </row>
    <row r="143" spans="1:6" ht="102" x14ac:dyDescent="0.2">
      <c r="A143" s="63" t="s">
        <v>269</v>
      </c>
      <c r="B143" s="62" t="s">
        <v>144</v>
      </c>
      <c r="C143" s="101" t="s">
        <v>270</v>
      </c>
      <c r="D143" s="89">
        <f t="shared" si="24"/>
        <v>80000</v>
      </c>
      <c r="E143" s="91">
        <f t="shared" si="24"/>
        <v>0</v>
      </c>
      <c r="F143" s="90">
        <f t="shared" si="25"/>
        <v>80000</v>
      </c>
    </row>
    <row r="144" spans="1:6" ht="25.5" x14ac:dyDescent="0.2">
      <c r="A144" s="61" t="s">
        <v>169</v>
      </c>
      <c r="B144" s="62" t="s">
        <v>144</v>
      </c>
      <c r="C144" s="101" t="s">
        <v>271</v>
      </c>
      <c r="D144" s="89">
        <f>D145</f>
        <v>80000</v>
      </c>
      <c r="E144" s="91">
        <f>E146</f>
        <v>0</v>
      </c>
      <c r="F144" s="90">
        <f t="shared" si="25"/>
        <v>80000</v>
      </c>
    </row>
    <row r="145" spans="1:6" ht="25.5" x14ac:dyDescent="0.2">
      <c r="A145" s="61" t="s">
        <v>171</v>
      </c>
      <c r="B145" s="62" t="s">
        <v>144</v>
      </c>
      <c r="C145" s="101" t="s">
        <v>272</v>
      </c>
      <c r="D145" s="89">
        <f>D146</f>
        <v>80000</v>
      </c>
      <c r="E145" s="91">
        <f>E146</f>
        <v>0</v>
      </c>
      <c r="F145" s="90">
        <f t="shared" si="25"/>
        <v>80000</v>
      </c>
    </row>
    <row r="146" spans="1:6" ht="25.5" x14ac:dyDescent="0.2">
      <c r="A146" s="61" t="s">
        <v>173</v>
      </c>
      <c r="B146" s="62" t="s">
        <v>144</v>
      </c>
      <c r="C146" s="101" t="s">
        <v>273</v>
      </c>
      <c r="D146" s="89">
        <v>80000</v>
      </c>
      <c r="E146" s="91">
        <v>0</v>
      </c>
      <c r="F146" s="90">
        <f t="shared" si="25"/>
        <v>80000</v>
      </c>
    </row>
    <row r="147" spans="1:6" ht="25.5" x14ac:dyDescent="0.2">
      <c r="A147" s="61" t="s">
        <v>183</v>
      </c>
      <c r="B147" s="65"/>
      <c r="C147" s="101" t="s">
        <v>510</v>
      </c>
      <c r="D147" s="83">
        <v>6000</v>
      </c>
      <c r="E147" s="84">
        <v>0</v>
      </c>
      <c r="F147" s="90"/>
    </row>
    <row r="148" spans="1:6" ht="51" x14ac:dyDescent="0.2">
      <c r="A148" s="64" t="s">
        <v>513</v>
      </c>
      <c r="B148" s="65"/>
      <c r="C148" s="101" t="s">
        <v>511</v>
      </c>
      <c r="D148" s="83">
        <v>6000</v>
      </c>
      <c r="E148" s="84">
        <v>0</v>
      </c>
      <c r="F148" s="90"/>
    </row>
    <row r="149" spans="1:6" x14ac:dyDescent="0.2">
      <c r="A149" s="61" t="s">
        <v>446</v>
      </c>
      <c r="B149" s="65"/>
      <c r="C149" s="101" t="s">
        <v>512</v>
      </c>
      <c r="D149" s="83">
        <v>6000</v>
      </c>
      <c r="E149" s="84">
        <v>5096.17</v>
      </c>
      <c r="F149" s="90"/>
    </row>
    <row r="150" spans="1:6" ht="51" x14ac:dyDescent="0.2">
      <c r="A150" s="64" t="s">
        <v>496</v>
      </c>
      <c r="B150" s="65"/>
      <c r="C150" s="101" t="s">
        <v>489</v>
      </c>
      <c r="D150" s="83">
        <f t="shared" ref="D150:E154" si="26">D151</f>
        <v>0</v>
      </c>
      <c r="E150" s="83">
        <f t="shared" si="26"/>
        <v>0</v>
      </c>
      <c r="F150" s="90" t="str">
        <f t="shared" si="25"/>
        <v>-</v>
      </c>
    </row>
    <row r="151" spans="1:6" ht="25.5" x14ac:dyDescent="0.2">
      <c r="A151" s="64" t="s">
        <v>497</v>
      </c>
      <c r="B151" s="65"/>
      <c r="C151" s="101" t="s">
        <v>490</v>
      </c>
      <c r="D151" s="83">
        <f t="shared" si="26"/>
        <v>0</v>
      </c>
      <c r="E151" s="83">
        <f t="shared" si="26"/>
        <v>0</v>
      </c>
      <c r="F151" s="90" t="str">
        <f t="shared" si="25"/>
        <v>-</v>
      </c>
    </row>
    <row r="152" spans="1:6" ht="102" x14ac:dyDescent="0.2">
      <c r="A152" s="64" t="s">
        <v>495</v>
      </c>
      <c r="B152" s="65"/>
      <c r="C152" s="101" t="s">
        <v>491</v>
      </c>
      <c r="D152" s="83">
        <f t="shared" si="26"/>
        <v>0</v>
      </c>
      <c r="E152" s="83">
        <f t="shared" si="26"/>
        <v>0</v>
      </c>
      <c r="F152" s="90" t="str">
        <f t="shared" si="25"/>
        <v>-</v>
      </c>
    </row>
    <row r="153" spans="1:6" ht="25.5" x14ac:dyDescent="0.2">
      <c r="A153" s="61" t="s">
        <v>169</v>
      </c>
      <c r="B153" s="65"/>
      <c r="C153" s="101" t="s">
        <v>492</v>
      </c>
      <c r="D153" s="83">
        <f t="shared" si="26"/>
        <v>0</v>
      </c>
      <c r="E153" s="83">
        <f t="shared" si="26"/>
        <v>0</v>
      </c>
      <c r="F153" s="90" t="str">
        <f t="shared" si="25"/>
        <v>-</v>
      </c>
    </row>
    <row r="154" spans="1:6" ht="25.5" x14ac:dyDescent="0.2">
      <c r="A154" s="61" t="s">
        <v>171</v>
      </c>
      <c r="B154" s="65"/>
      <c r="C154" s="101" t="s">
        <v>493</v>
      </c>
      <c r="D154" s="83">
        <f t="shared" si="26"/>
        <v>0</v>
      </c>
      <c r="E154" s="83">
        <f t="shared" si="26"/>
        <v>0</v>
      </c>
      <c r="F154" s="90" t="str">
        <f t="shared" si="25"/>
        <v>-</v>
      </c>
    </row>
    <row r="155" spans="1:6" ht="25.5" x14ac:dyDescent="0.2">
      <c r="A155" s="61" t="s">
        <v>173</v>
      </c>
      <c r="B155" s="65"/>
      <c r="C155" s="101" t="s">
        <v>494</v>
      </c>
      <c r="D155" s="83">
        <v>0</v>
      </c>
      <c r="E155" s="83">
        <v>0</v>
      </c>
      <c r="F155" s="90" t="str">
        <f t="shared" si="25"/>
        <v>-</v>
      </c>
    </row>
    <row r="156" spans="1:6" s="108" customFormat="1" x14ac:dyDescent="0.2">
      <c r="A156" s="102" t="s">
        <v>274</v>
      </c>
      <c r="B156" s="103" t="s">
        <v>144</v>
      </c>
      <c r="C156" s="104" t="s">
        <v>275</v>
      </c>
      <c r="D156" s="105">
        <f t="shared" ref="D156:D162" si="27">D157</f>
        <v>0</v>
      </c>
      <c r="E156" s="106">
        <f>E160</f>
        <v>0</v>
      </c>
      <c r="F156" s="107" t="str">
        <f t="shared" si="25"/>
        <v>-</v>
      </c>
    </row>
    <row r="157" spans="1:6" ht="25.5" x14ac:dyDescent="0.2">
      <c r="A157" s="64" t="s">
        <v>276</v>
      </c>
      <c r="B157" s="65" t="s">
        <v>144</v>
      </c>
      <c r="C157" s="99" t="s">
        <v>277</v>
      </c>
      <c r="D157" s="83">
        <f t="shared" si="27"/>
        <v>0</v>
      </c>
      <c r="E157" s="84">
        <f t="shared" ref="E157:E162" si="28">E158</f>
        <v>0</v>
      </c>
      <c r="F157" s="85" t="str">
        <f t="shared" si="25"/>
        <v>-</v>
      </c>
    </row>
    <row r="158" spans="1:6" ht="38.25" x14ac:dyDescent="0.2">
      <c r="A158" s="61" t="s">
        <v>278</v>
      </c>
      <c r="B158" s="62" t="s">
        <v>144</v>
      </c>
      <c r="C158" s="101" t="s">
        <v>279</v>
      </c>
      <c r="D158" s="89">
        <f t="shared" si="27"/>
        <v>0</v>
      </c>
      <c r="E158" s="84">
        <f t="shared" si="28"/>
        <v>0</v>
      </c>
      <c r="F158" s="90" t="str">
        <f t="shared" si="25"/>
        <v>-</v>
      </c>
    </row>
    <row r="159" spans="1:6" ht="38.25" x14ac:dyDescent="0.2">
      <c r="A159" s="61" t="s">
        <v>280</v>
      </c>
      <c r="B159" s="62" t="s">
        <v>144</v>
      </c>
      <c r="C159" s="101" t="s">
        <v>281</v>
      </c>
      <c r="D159" s="89">
        <f t="shared" si="27"/>
        <v>0</v>
      </c>
      <c r="E159" s="84">
        <f t="shared" si="28"/>
        <v>0</v>
      </c>
      <c r="F159" s="90" t="str">
        <f t="shared" si="25"/>
        <v>-</v>
      </c>
    </row>
    <row r="160" spans="1:6" ht="89.25" x14ac:dyDescent="0.2">
      <c r="A160" s="63" t="s">
        <v>282</v>
      </c>
      <c r="B160" s="62" t="s">
        <v>144</v>
      </c>
      <c r="C160" s="101" t="s">
        <v>283</v>
      </c>
      <c r="D160" s="89">
        <f t="shared" si="27"/>
        <v>0</v>
      </c>
      <c r="E160" s="84">
        <f t="shared" si="28"/>
        <v>0</v>
      </c>
      <c r="F160" s="90" t="str">
        <f t="shared" si="25"/>
        <v>-</v>
      </c>
    </row>
    <row r="161" spans="1:6" ht="25.5" x14ac:dyDescent="0.2">
      <c r="A161" s="61" t="s">
        <v>169</v>
      </c>
      <c r="B161" s="62" t="s">
        <v>144</v>
      </c>
      <c r="C161" s="101" t="s">
        <v>284</v>
      </c>
      <c r="D161" s="89">
        <f t="shared" si="27"/>
        <v>0</v>
      </c>
      <c r="E161" s="84">
        <f t="shared" si="28"/>
        <v>0</v>
      </c>
      <c r="F161" s="90" t="str">
        <f t="shared" si="25"/>
        <v>-</v>
      </c>
    </row>
    <row r="162" spans="1:6" ht="25.5" x14ac:dyDescent="0.2">
      <c r="A162" s="61" t="s">
        <v>171</v>
      </c>
      <c r="B162" s="62" t="s">
        <v>144</v>
      </c>
      <c r="C162" s="101" t="s">
        <v>285</v>
      </c>
      <c r="D162" s="89">
        <f t="shared" si="27"/>
        <v>0</v>
      </c>
      <c r="E162" s="84">
        <f t="shared" si="28"/>
        <v>0</v>
      </c>
      <c r="F162" s="90" t="str">
        <f t="shared" si="25"/>
        <v>-</v>
      </c>
    </row>
    <row r="163" spans="1:6" ht="25.5" x14ac:dyDescent="0.2">
      <c r="A163" s="61" t="s">
        <v>173</v>
      </c>
      <c r="B163" s="62" t="s">
        <v>144</v>
      </c>
      <c r="C163" s="101" t="s">
        <v>286</v>
      </c>
      <c r="D163" s="89">
        <v>0</v>
      </c>
      <c r="E163" s="84">
        <v>0</v>
      </c>
      <c r="F163" s="90" t="str">
        <f t="shared" si="25"/>
        <v>-</v>
      </c>
    </row>
    <row r="164" spans="1:6" s="108" customFormat="1" x14ac:dyDescent="0.2">
      <c r="A164" s="102" t="s">
        <v>287</v>
      </c>
      <c r="B164" s="103" t="s">
        <v>144</v>
      </c>
      <c r="C164" s="104" t="s">
        <v>288</v>
      </c>
      <c r="D164" s="105">
        <f>D165</f>
        <v>15000</v>
      </c>
      <c r="E164" s="106">
        <f t="shared" ref="E164:E170" si="29">E165</f>
        <v>11000</v>
      </c>
      <c r="F164" s="107">
        <f t="shared" si="25"/>
        <v>4000</v>
      </c>
    </row>
    <row r="165" spans="1:6" ht="25.5" x14ac:dyDescent="0.2">
      <c r="A165" s="64" t="s">
        <v>289</v>
      </c>
      <c r="B165" s="65" t="s">
        <v>144</v>
      </c>
      <c r="C165" s="99" t="s">
        <v>290</v>
      </c>
      <c r="D165" s="83">
        <f>D166</f>
        <v>15000</v>
      </c>
      <c r="E165" s="84">
        <f t="shared" si="29"/>
        <v>11000</v>
      </c>
      <c r="F165" s="85">
        <f t="shared" si="25"/>
        <v>4000</v>
      </c>
    </row>
    <row r="166" spans="1:6" ht="25.5" x14ac:dyDescent="0.2">
      <c r="A166" s="61" t="s">
        <v>183</v>
      </c>
      <c r="B166" s="62" t="s">
        <v>144</v>
      </c>
      <c r="C166" s="101" t="s">
        <v>291</v>
      </c>
      <c r="D166" s="89">
        <f>D168</f>
        <v>15000</v>
      </c>
      <c r="E166" s="91">
        <f t="shared" si="29"/>
        <v>11000</v>
      </c>
      <c r="F166" s="90">
        <f t="shared" si="25"/>
        <v>4000</v>
      </c>
    </row>
    <row r="167" spans="1:6" x14ac:dyDescent="0.2">
      <c r="A167" s="61" t="s">
        <v>184</v>
      </c>
      <c r="B167" s="62" t="s">
        <v>144</v>
      </c>
      <c r="C167" s="101" t="s">
        <v>292</v>
      </c>
      <c r="D167" s="89">
        <f>D168</f>
        <v>15000</v>
      </c>
      <c r="E167" s="91">
        <f t="shared" si="29"/>
        <v>11000</v>
      </c>
      <c r="F167" s="90">
        <f t="shared" si="25"/>
        <v>4000</v>
      </c>
    </row>
    <row r="168" spans="1:6" ht="63.75" x14ac:dyDescent="0.2">
      <c r="A168" s="61" t="s">
        <v>293</v>
      </c>
      <c r="B168" s="62" t="s">
        <v>144</v>
      </c>
      <c r="C168" s="101" t="s">
        <v>294</v>
      </c>
      <c r="D168" s="89">
        <f>D170</f>
        <v>15000</v>
      </c>
      <c r="E168" s="91">
        <f t="shared" si="29"/>
        <v>11000</v>
      </c>
      <c r="F168" s="90">
        <f t="shared" si="25"/>
        <v>4000</v>
      </c>
    </row>
    <row r="169" spans="1:6" ht="25.5" x14ac:dyDescent="0.2">
      <c r="A169" s="61" t="s">
        <v>169</v>
      </c>
      <c r="B169" s="62" t="s">
        <v>144</v>
      </c>
      <c r="C169" s="101" t="s">
        <v>295</v>
      </c>
      <c r="D169" s="89">
        <f>D170</f>
        <v>15000</v>
      </c>
      <c r="E169" s="91">
        <f t="shared" si="29"/>
        <v>11000</v>
      </c>
      <c r="F169" s="90">
        <f t="shared" si="25"/>
        <v>4000</v>
      </c>
    </row>
    <row r="170" spans="1:6" ht="25.5" x14ac:dyDescent="0.2">
      <c r="A170" s="61" t="s">
        <v>171</v>
      </c>
      <c r="B170" s="62" t="s">
        <v>144</v>
      </c>
      <c r="C170" s="101" t="s">
        <v>296</v>
      </c>
      <c r="D170" s="89">
        <f>D171</f>
        <v>15000</v>
      </c>
      <c r="E170" s="91">
        <f t="shared" si="29"/>
        <v>11000</v>
      </c>
      <c r="F170" s="90">
        <f t="shared" si="25"/>
        <v>4000</v>
      </c>
    </row>
    <row r="171" spans="1:6" ht="25.5" x14ac:dyDescent="0.2">
      <c r="A171" s="61" t="s">
        <v>173</v>
      </c>
      <c r="B171" s="62" t="s">
        <v>144</v>
      </c>
      <c r="C171" s="101" t="s">
        <v>297</v>
      </c>
      <c r="D171" s="89">
        <v>15000</v>
      </c>
      <c r="E171" s="91">
        <v>11000</v>
      </c>
      <c r="F171" s="90">
        <f t="shared" si="25"/>
        <v>4000</v>
      </c>
    </row>
    <row r="172" spans="1:6" s="108" customFormat="1" x14ac:dyDescent="0.2">
      <c r="A172" s="102" t="s">
        <v>298</v>
      </c>
      <c r="B172" s="103" t="s">
        <v>144</v>
      </c>
      <c r="C172" s="104" t="s">
        <v>299</v>
      </c>
      <c r="D172" s="105">
        <f t="shared" ref="D172:E177" si="30">D173</f>
        <v>55989300</v>
      </c>
      <c r="E172" s="106">
        <f>E173</f>
        <v>34217766</v>
      </c>
      <c r="F172" s="107">
        <f t="shared" si="25"/>
        <v>21771534</v>
      </c>
    </row>
    <row r="173" spans="1:6" x14ac:dyDescent="0.2">
      <c r="A173" s="102" t="s">
        <v>300</v>
      </c>
      <c r="B173" s="103" t="s">
        <v>144</v>
      </c>
      <c r="C173" s="104" t="s">
        <v>301</v>
      </c>
      <c r="D173" s="105">
        <f>D177+D181+D182</f>
        <v>55989300</v>
      </c>
      <c r="E173" s="105">
        <f>E177+E181+E182</f>
        <v>34217766</v>
      </c>
      <c r="F173" s="107">
        <f t="shared" si="25"/>
        <v>21771534</v>
      </c>
    </row>
    <row r="174" spans="1:6" ht="25.5" x14ac:dyDescent="0.2">
      <c r="A174" s="61" t="s">
        <v>302</v>
      </c>
      <c r="B174" s="62" t="s">
        <v>144</v>
      </c>
      <c r="C174" s="101" t="s">
        <v>303</v>
      </c>
      <c r="D174" s="89">
        <f t="shared" si="30"/>
        <v>4058900</v>
      </c>
      <c r="E174" s="91">
        <f>E175</f>
        <v>2300000</v>
      </c>
      <c r="F174" s="90">
        <f t="shared" si="25"/>
        <v>1758900</v>
      </c>
    </row>
    <row r="175" spans="1:6" x14ac:dyDescent="0.2">
      <c r="A175" s="61" t="s">
        <v>304</v>
      </c>
      <c r="B175" s="62" t="s">
        <v>144</v>
      </c>
      <c r="C175" s="101" t="s">
        <v>305</v>
      </c>
      <c r="D175" s="89">
        <f>D179+D181+D180</f>
        <v>4058900</v>
      </c>
      <c r="E175" s="91">
        <f>E176</f>
        <v>2300000</v>
      </c>
      <c r="F175" s="90">
        <f t="shared" si="25"/>
        <v>1758900</v>
      </c>
    </row>
    <row r="176" spans="1:6" ht="76.5" x14ac:dyDescent="0.2">
      <c r="A176" s="63" t="s">
        <v>306</v>
      </c>
      <c r="B176" s="62" t="s">
        <v>144</v>
      </c>
      <c r="C176" s="101" t="s">
        <v>307</v>
      </c>
      <c r="D176" s="89">
        <f t="shared" si="30"/>
        <v>2710600</v>
      </c>
      <c r="E176" s="89">
        <f t="shared" si="30"/>
        <v>2300000</v>
      </c>
      <c r="F176" s="90">
        <f t="shared" si="25"/>
        <v>410600</v>
      </c>
    </row>
    <row r="177" spans="1:6" ht="25.5" x14ac:dyDescent="0.2">
      <c r="A177" s="61" t="s">
        <v>308</v>
      </c>
      <c r="B177" s="62" t="s">
        <v>144</v>
      </c>
      <c r="C177" s="101" t="s">
        <v>309</v>
      </c>
      <c r="D177" s="89">
        <f t="shared" si="30"/>
        <v>2710600</v>
      </c>
      <c r="E177" s="89">
        <f t="shared" si="30"/>
        <v>2300000</v>
      </c>
      <c r="F177" s="90">
        <f t="shared" si="25"/>
        <v>410600</v>
      </c>
    </row>
    <row r="178" spans="1:6" x14ac:dyDescent="0.2">
      <c r="A178" s="61" t="s">
        <v>310</v>
      </c>
      <c r="B178" s="62" t="s">
        <v>144</v>
      </c>
      <c r="C178" s="101" t="s">
        <v>311</v>
      </c>
      <c r="D178" s="89">
        <f>D179+D180</f>
        <v>2710600</v>
      </c>
      <c r="E178" s="89">
        <f>E179+E180</f>
        <v>2300000</v>
      </c>
      <c r="F178" s="90">
        <f t="shared" si="25"/>
        <v>410600</v>
      </c>
    </row>
    <row r="179" spans="1:6" ht="51" x14ac:dyDescent="0.2">
      <c r="A179" s="61" t="s">
        <v>312</v>
      </c>
      <c r="B179" s="62" t="s">
        <v>144</v>
      </c>
      <c r="C179" s="101" t="s">
        <v>313</v>
      </c>
      <c r="D179" s="89">
        <v>2710600</v>
      </c>
      <c r="E179" s="91">
        <v>2300000</v>
      </c>
      <c r="F179" s="90">
        <f t="shared" ref="F179:F193" si="31">IF(OR(D179="-",IF(E179="-",0,E179)&gt;=IF(D179="-",0,D179)),"-",IF(D179="-",0,D179)-IF(E179="-",0,E179))</f>
        <v>410600</v>
      </c>
    </row>
    <row r="180" spans="1:6" ht="51" x14ac:dyDescent="0.2">
      <c r="A180" s="61" t="s">
        <v>312</v>
      </c>
      <c r="B180" s="62" t="s">
        <v>144</v>
      </c>
      <c r="C180" s="101" t="s">
        <v>479</v>
      </c>
      <c r="D180" s="89">
        <v>0</v>
      </c>
      <c r="E180" s="91">
        <v>0</v>
      </c>
      <c r="F180" s="90"/>
    </row>
    <row r="181" spans="1:6" ht="63.75" x14ac:dyDescent="0.2">
      <c r="A181" s="64" t="s">
        <v>451</v>
      </c>
      <c r="B181" s="62" t="s">
        <v>144</v>
      </c>
      <c r="C181" s="101" t="s">
        <v>478</v>
      </c>
      <c r="D181" s="89">
        <v>1348300</v>
      </c>
      <c r="E181" s="91">
        <v>0</v>
      </c>
      <c r="F181" s="90">
        <f>D181-E181</f>
        <v>1348300</v>
      </c>
    </row>
    <row r="182" spans="1:6" ht="72.75" customHeight="1" x14ac:dyDescent="0.2">
      <c r="A182" s="64" t="s">
        <v>500</v>
      </c>
      <c r="B182" s="62"/>
      <c r="C182" s="101" t="s">
        <v>501</v>
      </c>
      <c r="D182" s="89">
        <v>51930400</v>
      </c>
      <c r="E182" s="91">
        <v>31917766</v>
      </c>
      <c r="F182" s="90"/>
    </row>
    <row r="183" spans="1:6" x14ac:dyDescent="0.2">
      <c r="A183" s="102" t="s">
        <v>314</v>
      </c>
      <c r="B183" s="109" t="s">
        <v>144</v>
      </c>
      <c r="C183" s="104" t="s">
        <v>315</v>
      </c>
      <c r="D183" s="110">
        <f>D184</f>
        <v>90100</v>
      </c>
      <c r="E183" s="111">
        <f>E184</f>
        <v>73213.919999999998</v>
      </c>
      <c r="F183" s="112">
        <f t="shared" si="31"/>
        <v>16886.080000000002</v>
      </c>
    </row>
    <row r="184" spans="1:6" x14ac:dyDescent="0.2">
      <c r="A184" s="64" t="s">
        <v>316</v>
      </c>
      <c r="B184" s="65" t="s">
        <v>144</v>
      </c>
      <c r="C184" s="99" t="s">
        <v>317</v>
      </c>
      <c r="D184" s="83">
        <f>D185</f>
        <v>90100</v>
      </c>
      <c r="E184" s="91">
        <f>E185</f>
        <v>73213.919999999998</v>
      </c>
      <c r="F184" s="85">
        <f t="shared" si="31"/>
        <v>16886.080000000002</v>
      </c>
    </row>
    <row r="185" spans="1:6" x14ac:dyDescent="0.2">
      <c r="A185" s="61" t="s">
        <v>184</v>
      </c>
      <c r="B185" s="62" t="s">
        <v>144</v>
      </c>
      <c r="C185" s="101" t="s">
        <v>318</v>
      </c>
      <c r="D185" s="89">
        <f t="shared" ref="D185:D188" si="32">D186</f>
        <v>90100</v>
      </c>
      <c r="E185" s="91">
        <f t="shared" ref="E185:E188" si="33">E186</f>
        <v>73213.919999999998</v>
      </c>
      <c r="F185" s="90">
        <f t="shared" si="31"/>
        <v>16886.080000000002</v>
      </c>
    </row>
    <row r="186" spans="1:6" ht="63.75" x14ac:dyDescent="0.2">
      <c r="A186" s="61" t="s">
        <v>320</v>
      </c>
      <c r="B186" s="62" t="s">
        <v>144</v>
      </c>
      <c r="C186" s="101" t="s">
        <v>319</v>
      </c>
      <c r="D186" s="89">
        <f t="shared" si="32"/>
        <v>90100</v>
      </c>
      <c r="E186" s="91">
        <f t="shared" si="33"/>
        <v>73213.919999999998</v>
      </c>
      <c r="F186" s="90">
        <f t="shared" si="31"/>
        <v>16886.080000000002</v>
      </c>
    </row>
    <row r="187" spans="1:6" x14ac:dyDescent="0.2">
      <c r="A187" s="61" t="s">
        <v>322</v>
      </c>
      <c r="B187" s="62" t="s">
        <v>144</v>
      </c>
      <c r="C187" s="101" t="s">
        <v>321</v>
      </c>
      <c r="D187" s="89">
        <f t="shared" si="32"/>
        <v>90100</v>
      </c>
      <c r="E187" s="91">
        <f t="shared" si="33"/>
        <v>73213.919999999998</v>
      </c>
      <c r="F187" s="90">
        <f t="shared" si="31"/>
        <v>16886.080000000002</v>
      </c>
    </row>
    <row r="188" spans="1:6" ht="25.5" x14ac:dyDescent="0.2">
      <c r="A188" s="61" t="s">
        <v>324</v>
      </c>
      <c r="B188" s="62" t="s">
        <v>144</v>
      </c>
      <c r="C188" s="101" t="s">
        <v>323</v>
      </c>
      <c r="D188" s="89">
        <f t="shared" si="32"/>
        <v>90100</v>
      </c>
      <c r="E188" s="91">
        <f t="shared" si="33"/>
        <v>73213.919999999998</v>
      </c>
      <c r="F188" s="90">
        <f t="shared" si="31"/>
        <v>16886.080000000002</v>
      </c>
    </row>
    <row r="189" spans="1:6" s="108" customFormat="1" ht="38.25" x14ac:dyDescent="0.2">
      <c r="A189" s="67" t="s">
        <v>326</v>
      </c>
      <c r="B189" s="62" t="s">
        <v>144</v>
      </c>
      <c r="C189" s="101" t="s">
        <v>325</v>
      </c>
      <c r="D189" s="89">
        <f>D190</f>
        <v>90100</v>
      </c>
      <c r="E189" s="91">
        <f>E190</f>
        <v>73213.919999999998</v>
      </c>
      <c r="F189" s="90">
        <f t="shared" si="31"/>
        <v>16886.080000000002</v>
      </c>
    </row>
    <row r="190" spans="1:6" s="108" customFormat="1" x14ac:dyDescent="0.2">
      <c r="A190" s="134"/>
      <c r="B190" s="62"/>
      <c r="C190" s="101" t="s">
        <v>327</v>
      </c>
      <c r="D190" s="89">
        <v>90100</v>
      </c>
      <c r="E190" s="91">
        <v>73213.919999999998</v>
      </c>
      <c r="F190" s="90">
        <f t="shared" si="31"/>
        <v>16886.080000000002</v>
      </c>
    </row>
    <row r="191" spans="1:6" x14ac:dyDescent="0.2">
      <c r="A191" s="113" t="s">
        <v>371</v>
      </c>
      <c r="B191" s="109" t="s">
        <v>144</v>
      </c>
      <c r="C191" s="114" t="s">
        <v>419</v>
      </c>
      <c r="D191" s="110">
        <f>D192</f>
        <v>5000</v>
      </c>
      <c r="E191" s="111">
        <f>E192</f>
        <v>0</v>
      </c>
      <c r="F191" s="112">
        <f t="shared" si="31"/>
        <v>5000</v>
      </c>
    </row>
    <row r="192" spans="1:6" ht="38.25" x14ac:dyDescent="0.2">
      <c r="A192" s="69" t="s">
        <v>372</v>
      </c>
      <c r="B192" s="70" t="s">
        <v>144</v>
      </c>
      <c r="C192" s="114" t="s">
        <v>373</v>
      </c>
      <c r="D192" s="89">
        <f>D193</f>
        <v>5000</v>
      </c>
      <c r="E192" s="91">
        <f>E193</f>
        <v>0</v>
      </c>
      <c r="F192" s="89">
        <f t="shared" si="31"/>
        <v>5000</v>
      </c>
    </row>
    <row r="193" spans="1:6" ht="26.25" thickBot="1" x14ac:dyDescent="0.25">
      <c r="A193" s="67" t="s">
        <v>173</v>
      </c>
      <c r="B193" s="70" t="s">
        <v>144</v>
      </c>
      <c r="C193" s="101" t="s">
        <v>374</v>
      </c>
      <c r="D193" s="89">
        <v>5000</v>
      </c>
      <c r="E193" s="91">
        <v>0</v>
      </c>
      <c r="F193" s="89">
        <f t="shared" si="31"/>
        <v>5000</v>
      </c>
    </row>
    <row r="194" spans="1:6" ht="12.75" customHeight="1" thickBot="1" x14ac:dyDescent="0.25">
      <c r="A194" s="71" t="s">
        <v>375</v>
      </c>
      <c r="B194" s="72" t="s">
        <v>376</v>
      </c>
      <c r="C194" s="141"/>
      <c r="D194" s="89">
        <f>Доходы!D19-Расходы!D13</f>
        <v>-257900</v>
      </c>
      <c r="E194" s="89">
        <f>Доходы!E19-Расходы!E13</f>
        <v>2000076.2600000054</v>
      </c>
      <c r="F194" s="110"/>
    </row>
    <row r="195" spans="1:6" ht="12.75" customHeight="1" x14ac:dyDescent="0.2">
      <c r="C195" s="157"/>
      <c r="D195" s="73"/>
      <c r="E195" s="73"/>
      <c r="F195" s="73"/>
    </row>
    <row r="196" spans="1:6" ht="12.75" customHeight="1" x14ac:dyDescent="0.2">
      <c r="C196" s="94"/>
      <c r="D196" s="73"/>
      <c r="E196" s="73"/>
      <c r="F196" s="73"/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F16 E28:F31 F34">
    <cfRule type="cellIs" priority="2" stopIfTrue="1" operator="equal">
      <formula>0</formula>
    </cfRule>
  </conditionalFormatting>
  <conditionalFormatting sqref="E32:F32">
    <cfRule type="cellIs" priority="1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49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8"/>
  <sheetViews>
    <sheetView showGridLines="0" workbookViewId="0">
      <selection activeCell="D24" sqref="D24"/>
    </sheetView>
  </sheetViews>
  <sheetFormatPr defaultRowHeight="12.75" customHeight="1" x14ac:dyDescent="0.2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7" ht="11.1" customHeight="1" x14ac:dyDescent="0.2">
      <c r="A1" s="208" t="s">
        <v>329</v>
      </c>
      <c r="B1" s="208"/>
      <c r="C1" s="208"/>
      <c r="D1" s="208"/>
      <c r="E1" s="208"/>
      <c r="F1" s="208"/>
    </row>
    <row r="2" spans="1:7" ht="13.15" customHeight="1" x14ac:dyDescent="0.25">
      <c r="A2" s="172" t="s">
        <v>330</v>
      </c>
      <c r="B2" s="172"/>
      <c r="C2" s="172"/>
      <c r="D2" s="172"/>
      <c r="E2" s="172"/>
      <c r="F2" s="172"/>
    </row>
    <row r="3" spans="1:7" ht="9" customHeight="1" x14ac:dyDescent="0.2">
      <c r="A3" s="3"/>
      <c r="B3" s="38"/>
      <c r="C3" s="33"/>
      <c r="D3" s="6"/>
      <c r="E3" s="6"/>
      <c r="F3" s="33"/>
    </row>
    <row r="4" spans="1:7" ht="13.9" customHeight="1" x14ac:dyDescent="0.2">
      <c r="A4" s="183" t="s">
        <v>21</v>
      </c>
      <c r="B4" s="177" t="s">
        <v>22</v>
      </c>
      <c r="C4" s="209" t="s">
        <v>331</v>
      </c>
      <c r="D4" s="180" t="s">
        <v>24</v>
      </c>
      <c r="E4" s="180" t="s">
        <v>25</v>
      </c>
      <c r="F4" s="186" t="s">
        <v>26</v>
      </c>
    </row>
    <row r="5" spans="1:7" ht="4.9000000000000004" customHeight="1" x14ac:dyDescent="0.2">
      <c r="A5" s="184"/>
      <c r="B5" s="178"/>
      <c r="C5" s="210"/>
      <c r="D5" s="181"/>
      <c r="E5" s="181"/>
      <c r="F5" s="187"/>
    </row>
    <row r="6" spans="1:7" ht="6" customHeight="1" x14ac:dyDescent="0.2">
      <c r="A6" s="184"/>
      <c r="B6" s="178"/>
      <c r="C6" s="210"/>
      <c r="D6" s="181"/>
      <c r="E6" s="181"/>
      <c r="F6" s="187"/>
    </row>
    <row r="7" spans="1:7" ht="4.9000000000000004" customHeight="1" x14ac:dyDescent="0.2">
      <c r="A7" s="184"/>
      <c r="B7" s="178"/>
      <c r="C7" s="210"/>
      <c r="D7" s="181"/>
      <c r="E7" s="181"/>
      <c r="F7" s="187"/>
    </row>
    <row r="8" spans="1:7" ht="6" customHeight="1" x14ac:dyDescent="0.2">
      <c r="A8" s="184"/>
      <c r="B8" s="178"/>
      <c r="C8" s="210"/>
      <c r="D8" s="181"/>
      <c r="E8" s="181"/>
      <c r="F8" s="187"/>
    </row>
    <row r="9" spans="1:7" ht="6" customHeight="1" x14ac:dyDescent="0.2">
      <c r="A9" s="184"/>
      <c r="B9" s="178"/>
      <c r="C9" s="210"/>
      <c r="D9" s="181"/>
      <c r="E9" s="181"/>
      <c r="F9" s="187"/>
    </row>
    <row r="10" spans="1:7" ht="18" customHeight="1" x14ac:dyDescent="0.2">
      <c r="A10" s="185"/>
      <c r="B10" s="179"/>
      <c r="C10" s="211"/>
      <c r="D10" s="182"/>
      <c r="E10" s="182"/>
      <c r="F10" s="188"/>
    </row>
    <row r="11" spans="1:7" ht="13.5" customHeight="1" x14ac:dyDescent="0.2">
      <c r="A11" s="15">
        <v>1</v>
      </c>
      <c r="B11" s="16">
        <v>2</v>
      </c>
      <c r="C11" s="17">
        <v>3</v>
      </c>
      <c r="D11" s="18" t="s">
        <v>27</v>
      </c>
      <c r="E11" s="34" t="s">
        <v>28</v>
      </c>
      <c r="F11" s="19" t="s">
        <v>29</v>
      </c>
    </row>
    <row r="12" spans="1:7" ht="22.5" x14ac:dyDescent="0.2">
      <c r="A12" s="39" t="s">
        <v>332</v>
      </c>
      <c r="B12" s="40" t="s">
        <v>333</v>
      </c>
      <c r="C12" s="142" t="s">
        <v>145</v>
      </c>
      <c r="D12" s="143">
        <f>D18</f>
        <v>232900</v>
      </c>
      <c r="E12" s="143">
        <f>E18</f>
        <v>-2326247.1000000006</v>
      </c>
      <c r="F12" s="144" t="s">
        <v>145</v>
      </c>
      <c r="G12" s="145"/>
    </row>
    <row r="13" spans="1:7" x14ac:dyDescent="0.2">
      <c r="A13" s="41" t="s">
        <v>33</v>
      </c>
      <c r="B13" s="42"/>
      <c r="C13" s="146"/>
      <c r="D13" s="147"/>
      <c r="E13" s="147"/>
      <c r="F13" s="148"/>
      <c r="G13" s="145"/>
    </row>
    <row r="14" spans="1:7" ht="22.5" x14ac:dyDescent="0.2">
      <c r="A14" s="35" t="s">
        <v>334</v>
      </c>
      <c r="B14" s="43" t="s">
        <v>335</v>
      </c>
      <c r="C14" s="149" t="s">
        <v>145</v>
      </c>
      <c r="D14" s="132" t="s">
        <v>44</v>
      </c>
      <c r="E14" s="132" t="s">
        <v>44</v>
      </c>
      <c r="F14" s="150" t="s">
        <v>44</v>
      </c>
      <c r="G14" s="145"/>
    </row>
    <row r="15" spans="1:7" x14ac:dyDescent="0.2">
      <c r="A15" s="41" t="s">
        <v>336</v>
      </c>
      <c r="B15" s="42"/>
      <c r="C15" s="146"/>
      <c r="D15" s="147"/>
      <c r="E15" s="147"/>
      <c r="F15" s="148"/>
      <c r="G15" s="145"/>
    </row>
    <row r="16" spans="1:7" x14ac:dyDescent="0.2">
      <c r="A16" s="35" t="s">
        <v>337</v>
      </c>
      <c r="B16" s="43" t="s">
        <v>338</v>
      </c>
      <c r="C16" s="149" t="s">
        <v>145</v>
      </c>
      <c r="D16" s="132" t="s">
        <v>44</v>
      </c>
      <c r="E16" s="132" t="s">
        <v>44</v>
      </c>
      <c r="F16" s="150" t="s">
        <v>44</v>
      </c>
      <c r="G16" s="145"/>
    </row>
    <row r="17" spans="1:7" x14ac:dyDescent="0.2">
      <c r="A17" s="41" t="s">
        <v>336</v>
      </c>
      <c r="B17" s="42"/>
      <c r="C17" s="146"/>
      <c r="D17" s="147"/>
      <c r="E17" s="147"/>
      <c r="F17" s="148"/>
      <c r="G17" s="145"/>
    </row>
    <row r="18" spans="1:7" x14ac:dyDescent="0.2">
      <c r="A18" s="39" t="s">
        <v>339</v>
      </c>
      <c r="B18" s="40" t="s">
        <v>340</v>
      </c>
      <c r="C18" s="142" t="s">
        <v>341</v>
      </c>
      <c r="D18" s="143">
        <f>D19</f>
        <v>232900</v>
      </c>
      <c r="E18" s="143">
        <f>E19</f>
        <v>-2326247.1000000006</v>
      </c>
      <c r="F18" s="144">
        <v>0</v>
      </c>
      <c r="G18" s="145"/>
    </row>
    <row r="19" spans="1:7" ht="22.5" x14ac:dyDescent="0.2">
      <c r="A19" s="39" t="s">
        <v>342</v>
      </c>
      <c r="B19" s="40" t="s">
        <v>340</v>
      </c>
      <c r="C19" s="142" t="s">
        <v>343</v>
      </c>
      <c r="D19" s="143">
        <f>D21+D23</f>
        <v>232900</v>
      </c>
      <c r="E19" s="143">
        <f>E20+E22</f>
        <v>-2326247.1000000006</v>
      </c>
      <c r="F19" s="144">
        <v>0</v>
      </c>
      <c r="G19" s="145"/>
    </row>
    <row r="20" spans="1:7" x14ac:dyDescent="0.2">
      <c r="A20" s="39" t="s">
        <v>344</v>
      </c>
      <c r="B20" s="40" t="s">
        <v>345</v>
      </c>
      <c r="C20" s="142" t="s">
        <v>346</v>
      </c>
      <c r="D20" s="143">
        <f>D21</f>
        <v>-68543500</v>
      </c>
      <c r="E20" s="143">
        <f>E21</f>
        <v>-10595500.23</v>
      </c>
      <c r="F20" s="144" t="s">
        <v>391</v>
      </c>
      <c r="G20" s="145"/>
    </row>
    <row r="21" spans="1:7" ht="22.5" x14ac:dyDescent="0.2">
      <c r="A21" s="20" t="s">
        <v>347</v>
      </c>
      <c r="B21" s="21" t="s">
        <v>345</v>
      </c>
      <c r="C21" s="151" t="s">
        <v>348</v>
      </c>
      <c r="D21" s="152">
        <v>-68543500</v>
      </c>
      <c r="E21" s="152">
        <v>-10595500.23</v>
      </c>
      <c r="F21" s="153" t="s">
        <v>328</v>
      </c>
      <c r="G21" s="145"/>
    </row>
    <row r="22" spans="1:7" x14ac:dyDescent="0.2">
      <c r="A22" s="39" t="s">
        <v>349</v>
      </c>
      <c r="B22" s="40" t="s">
        <v>350</v>
      </c>
      <c r="C22" s="142" t="s">
        <v>351</v>
      </c>
      <c r="D22" s="143">
        <f>D23</f>
        <v>68776400</v>
      </c>
      <c r="E22" s="143">
        <f>E23</f>
        <v>8269253.1299999999</v>
      </c>
      <c r="F22" s="144" t="s">
        <v>328</v>
      </c>
      <c r="G22" s="145"/>
    </row>
    <row r="23" spans="1:7" ht="22.5" x14ac:dyDescent="0.2">
      <c r="A23" s="20" t="s">
        <v>352</v>
      </c>
      <c r="B23" s="21" t="s">
        <v>350</v>
      </c>
      <c r="C23" s="151" t="s">
        <v>353</v>
      </c>
      <c r="D23" s="152">
        <v>68776400</v>
      </c>
      <c r="E23" s="152">
        <v>8269253.1299999999</v>
      </c>
      <c r="F23" s="153" t="s">
        <v>328</v>
      </c>
      <c r="G23" s="145"/>
    </row>
    <row r="24" spans="1:7" ht="12.75" customHeight="1" x14ac:dyDescent="0.2">
      <c r="A24" s="44"/>
      <c r="B24" s="45"/>
      <c r="C24" s="154"/>
      <c r="D24" s="155"/>
      <c r="E24" s="155"/>
      <c r="F24" s="156"/>
      <c r="G24" s="145"/>
    </row>
    <row r="25" spans="1:7" ht="12.75" customHeight="1" x14ac:dyDescent="0.2">
      <c r="C25" s="145"/>
      <c r="D25" s="145"/>
      <c r="E25" s="145"/>
      <c r="F25" s="145"/>
      <c r="G25" s="145"/>
    </row>
    <row r="27" spans="1:7" ht="12.75" customHeight="1" x14ac:dyDescent="0.2">
      <c r="A27" t="s">
        <v>377</v>
      </c>
      <c r="C27" t="s">
        <v>378</v>
      </c>
      <c r="D27" t="s">
        <v>466</v>
      </c>
    </row>
    <row r="29" spans="1:7" ht="12.75" customHeight="1" x14ac:dyDescent="0.2">
      <c r="E29" t="s">
        <v>429</v>
      </c>
    </row>
    <row r="31" spans="1:7" ht="12.75" customHeight="1" x14ac:dyDescent="0.2">
      <c r="A31" t="s">
        <v>379</v>
      </c>
      <c r="C31" t="s">
        <v>380</v>
      </c>
      <c r="D31" t="s">
        <v>498</v>
      </c>
    </row>
    <row r="34" spans="1:4" ht="12.75" customHeight="1" x14ac:dyDescent="0.2">
      <c r="A34" t="s">
        <v>481</v>
      </c>
      <c r="C34" t="s">
        <v>380</v>
      </c>
      <c r="D34" t="s">
        <v>480</v>
      </c>
    </row>
    <row r="38" spans="1:4" ht="12.75" customHeight="1" x14ac:dyDescent="0.2">
      <c r="A38" s="52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3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workbookViewId="0"/>
  </sheetViews>
  <sheetFormatPr defaultRowHeight="12.75" x14ac:dyDescent="0.2"/>
  <sheetData>
    <row r="1" spans="1:2" x14ac:dyDescent="0.2">
      <c r="A1" t="s">
        <v>354</v>
      </c>
      <c r="B1" t="s">
        <v>28</v>
      </c>
    </row>
    <row r="2" spans="1:2" x14ac:dyDescent="0.2">
      <c r="A2" t="s">
        <v>355</v>
      </c>
      <c r="B2" t="s">
        <v>356</v>
      </c>
    </row>
    <row r="3" spans="1:2" x14ac:dyDescent="0.2">
      <c r="A3" t="s">
        <v>357</v>
      </c>
      <c r="B3" t="s">
        <v>5</v>
      </c>
    </row>
    <row r="4" spans="1:2" x14ac:dyDescent="0.2">
      <c r="A4" t="s">
        <v>358</v>
      </c>
      <c r="B4" t="s">
        <v>359</v>
      </c>
    </row>
    <row r="5" spans="1:2" x14ac:dyDescent="0.2">
      <c r="A5" t="s">
        <v>360</v>
      </c>
      <c r="B5" t="s">
        <v>361</v>
      </c>
    </row>
    <row r="6" spans="1:2" x14ac:dyDescent="0.2">
      <c r="A6" t="s">
        <v>362</v>
      </c>
      <c r="B6" t="s">
        <v>363</v>
      </c>
    </row>
    <row r="7" spans="1:2" x14ac:dyDescent="0.2">
      <c r="A7" t="s">
        <v>364</v>
      </c>
      <c r="B7" t="s">
        <v>363</v>
      </c>
    </row>
    <row r="8" spans="1:2" x14ac:dyDescent="0.2">
      <c r="A8" t="s">
        <v>365</v>
      </c>
      <c r="B8" t="s">
        <v>366</v>
      </c>
    </row>
    <row r="9" spans="1:2" x14ac:dyDescent="0.2">
      <c r="A9" t="s">
        <v>367</v>
      </c>
      <c r="B9" t="s">
        <v>368</v>
      </c>
    </row>
    <row r="10" spans="1:2" x14ac:dyDescent="0.2">
      <c r="A10" t="s">
        <v>369</v>
      </c>
      <c r="B10" t="s">
        <v>28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28</vt:i4>
      </vt:variant>
    </vt:vector>
  </HeadingPairs>
  <TitlesOfParts>
    <vt:vector size="33" baseType="lpstr">
      <vt:lpstr>Доходы</vt:lpstr>
      <vt:lpstr>Расходы</vt:lpstr>
      <vt:lpstr>-</vt:lpstr>
      <vt:lpstr>_params</vt:lpstr>
      <vt:lpstr>Лист1</vt:lpstr>
      <vt:lpstr>'-'!APPT</vt:lpstr>
      <vt:lpstr>Доходы!APPT</vt:lpstr>
      <vt:lpstr>Расходы!APPT</vt:lpstr>
      <vt:lpstr>Доходы!FILE_NAME</vt:lpstr>
      <vt:lpstr>Доходы!FIO</vt:lpstr>
      <vt:lpstr>Расходы!FIO</vt:lpstr>
      <vt:lpstr>Доходы!FORM_CODE</vt:lpstr>
      <vt:lpstr>'-'!LAST_CELL</vt:lpstr>
      <vt:lpstr>Доходы!LAST_CELL</vt:lpstr>
      <vt:lpstr>Доходы!PARAMS</vt:lpstr>
      <vt:lpstr>Доходы!PERIOD</vt:lpstr>
      <vt:lpstr>Доходы!RANGE_NAMES</vt:lpstr>
      <vt:lpstr>'-'!RBEGIN_1</vt:lpstr>
      <vt:lpstr>Доходы!RBEGIN_1</vt:lpstr>
      <vt:lpstr>Расходы!RBEGIN_1</vt:lpstr>
      <vt:lpstr>Доходы!REG_DATE</vt:lpstr>
      <vt:lpstr>'-'!REND_1</vt:lpstr>
      <vt:lpstr>Доходы!REND_1</vt:lpstr>
      <vt:lpstr>'-'!S_520</vt:lpstr>
      <vt:lpstr>'-'!S_620</vt:lpstr>
      <vt:lpstr>'-'!S_700</vt:lpstr>
      <vt:lpstr>'-'!S_700A</vt:lpstr>
      <vt:lpstr>'-'!SIGN</vt:lpstr>
      <vt:lpstr>Доходы!SIGN</vt:lpstr>
      <vt:lpstr>Расходы!SIGN</vt:lpstr>
      <vt:lpstr>Доходы!SRC_CODE</vt:lpstr>
      <vt:lpstr>Доходы!SRC_KIND</vt:lpstr>
      <vt:lpstr>Доходы!Область_печати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Оля</dc:creator>
  <dc:description>POI HSSF rep:2.46.0.107</dc:description>
  <cp:lastModifiedBy>Пользователь</cp:lastModifiedBy>
  <cp:lastPrinted>2024-09-03T07:32:23Z</cp:lastPrinted>
  <dcterms:created xsi:type="dcterms:W3CDTF">2018-12-29T10:26:12Z</dcterms:created>
  <dcterms:modified xsi:type="dcterms:W3CDTF">2024-09-03T07:32:28Z</dcterms:modified>
</cp:coreProperties>
</file>