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Доходы!$A$1:$F$98</definedName>
  </definedNames>
  <calcPr calcId="162913"/>
</workbook>
</file>

<file path=xl/calcChain.xml><?xml version="1.0" encoding="utf-8"?>
<calcChain xmlns="http://schemas.openxmlformats.org/spreadsheetml/2006/main">
  <c r="D67" i="1" l="1"/>
  <c r="D120" i="2"/>
  <c r="E44" i="2"/>
  <c r="D44" i="2"/>
  <c r="E173" i="2"/>
  <c r="D173" i="2"/>
  <c r="E73" i="1" l="1"/>
  <c r="E24" i="1" l="1"/>
  <c r="E23" i="1" s="1"/>
  <c r="E95" i="1"/>
  <c r="D175" i="2" l="1"/>
  <c r="D53" i="2"/>
  <c r="D52" i="2" s="1"/>
  <c r="D51" i="2" s="1"/>
  <c r="D45" i="1"/>
  <c r="D42" i="2"/>
  <c r="D41" i="2" s="1"/>
  <c r="D40" i="2" s="1"/>
  <c r="F32" i="2"/>
  <c r="D31" i="2"/>
  <c r="E154" i="2"/>
  <c r="E153" i="2" s="1"/>
  <c r="E152" i="2" s="1"/>
  <c r="E151" i="2" s="1"/>
  <c r="E150" i="2" s="1"/>
  <c r="D137" i="2"/>
  <c r="E89" i="1" l="1"/>
  <c r="E120" i="2" l="1"/>
  <c r="E105" i="2"/>
  <c r="E17" i="2"/>
  <c r="E125" i="2"/>
  <c r="E70" i="2" l="1"/>
  <c r="E86" i="1" l="1"/>
  <c r="F155" i="2" l="1"/>
  <c r="D154" i="2"/>
  <c r="F154" i="2" s="1"/>
  <c r="E82" i="1"/>
  <c r="D153" i="2" l="1"/>
  <c r="F153" i="2" s="1"/>
  <c r="D152" i="2" l="1"/>
  <c r="D151" i="2" s="1"/>
  <c r="D150" i="2" s="1"/>
  <c r="F150" i="2" s="1"/>
  <c r="D82" i="1"/>
  <c r="F152" i="2" l="1"/>
  <c r="F151" i="2"/>
  <c r="F26" i="1"/>
  <c r="E191" i="2" l="1"/>
  <c r="E192" i="2"/>
  <c r="E31" i="2" l="1"/>
  <c r="F31" i="2" s="1"/>
  <c r="E79" i="1" l="1"/>
  <c r="D79" i="1"/>
  <c r="D17" i="2" l="1"/>
  <c r="E131" i="2" l="1"/>
  <c r="E178" i="2" l="1"/>
  <c r="D178" i="2"/>
  <c r="D124" i="2" l="1"/>
  <c r="D49" i="2"/>
  <c r="D47" i="2"/>
  <c r="E45" i="2" l="1"/>
  <c r="D16" i="2"/>
  <c r="D45" i="2"/>
  <c r="E56" i="2"/>
  <c r="D56" i="2"/>
  <c r="E177" i="2"/>
  <c r="D139" i="2"/>
  <c r="E176" i="2" l="1"/>
  <c r="E16" i="2"/>
  <c r="D84" i="1" l="1"/>
  <c r="D117" i="2" l="1"/>
  <c r="D116" i="2" s="1"/>
  <c r="E122" i="2"/>
  <c r="E117" i="2"/>
  <c r="E116" i="2" s="1"/>
  <c r="E46" i="2" l="1"/>
  <c r="D46" i="2"/>
  <c r="E53" i="2"/>
  <c r="E52" i="2" s="1"/>
  <c r="E51" i="2" s="1"/>
  <c r="E49" i="2"/>
  <c r="E67" i="1" l="1"/>
  <c r="D93" i="1" l="1"/>
  <c r="E104" i="2" l="1"/>
  <c r="F115" i="2"/>
  <c r="E114" i="2"/>
  <c r="D114" i="2"/>
  <c r="D113" i="2" s="1"/>
  <c r="D112" i="2" s="1"/>
  <c r="F30" i="2"/>
  <c r="F114" i="2" l="1"/>
  <c r="E113" i="2"/>
  <c r="E112" i="2" s="1"/>
  <c r="F112" i="2" s="1"/>
  <c r="E28" i="2"/>
  <c r="E139" i="2"/>
  <c r="D105" i="2"/>
  <c r="D104" i="2" s="1"/>
  <c r="F113" i="2" l="1"/>
  <c r="D189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9" i="2" l="1"/>
  <c r="E72" i="2"/>
  <c r="E58" i="2"/>
  <c r="E57" i="2" s="1"/>
  <c r="E47" i="2" l="1"/>
  <c r="E69" i="1" l="1"/>
  <c r="E68" i="1" s="1"/>
  <c r="F71" i="1"/>
  <c r="E65" i="1" l="1"/>
  <c r="E64" i="1" s="1"/>
  <c r="E63" i="1" s="1"/>
  <c r="E92" i="2"/>
  <c r="E91" i="2" s="1"/>
  <c r="D86" i="2"/>
  <c r="D92" i="2"/>
  <c r="D91" i="2" s="1"/>
  <c r="D22" i="3" l="1"/>
  <c r="D77" i="2" l="1"/>
  <c r="F57" i="2"/>
  <c r="F58" i="2"/>
  <c r="F59" i="2"/>
  <c r="D38" i="2"/>
  <c r="D37" i="2" s="1"/>
  <c r="E34" i="2"/>
  <c r="E33" i="2" s="1"/>
  <c r="D34" i="2"/>
  <c r="D86" i="1"/>
  <c r="E77" i="2"/>
  <c r="E62" i="2"/>
  <c r="F181" i="2"/>
  <c r="D135" i="2"/>
  <c r="D70" i="2"/>
  <c r="D69" i="2" s="1"/>
  <c r="D68" i="2" s="1"/>
  <c r="F39" i="2"/>
  <c r="F43" i="2"/>
  <c r="E175" i="2"/>
  <c r="E174" i="2" s="1"/>
  <c r="F193" i="2"/>
  <c r="F137" i="2"/>
  <c r="F138" i="2"/>
  <c r="F78" i="2"/>
  <c r="F71" i="2"/>
  <c r="E69" i="2"/>
  <c r="E68" i="2" s="1"/>
  <c r="E38" i="2"/>
  <c r="D128" i="2"/>
  <c r="D33" i="2" l="1"/>
  <c r="E172" i="2"/>
  <c r="F68" i="2"/>
  <c r="F77" i="2"/>
  <c r="F69" i="2"/>
  <c r="F38" i="2"/>
  <c r="F70" i="2"/>
  <c r="D192" i="2"/>
  <c r="E128" i="2" l="1"/>
  <c r="D62" i="2"/>
  <c r="D19" i="3" l="1"/>
  <c r="D18" i="3" s="1"/>
  <c r="D12" i="3" s="1"/>
  <c r="F190" i="2"/>
  <c r="E110" i="2"/>
  <c r="E109" i="2" s="1"/>
  <c r="E108" i="2" s="1"/>
  <c r="E107" i="2" s="1"/>
  <c r="E106" i="2" s="1"/>
  <c r="D110" i="2"/>
  <c r="D109" i="2" s="1"/>
  <c r="D108" i="2" s="1"/>
  <c r="D107" i="2" s="1"/>
  <c r="D106" i="2" s="1"/>
  <c r="D76" i="2"/>
  <c r="E22" i="1" l="1"/>
  <c r="E80" i="1"/>
  <c r="E53" i="1"/>
  <c r="E52" i="1" s="1"/>
  <c r="E51" i="1" s="1"/>
  <c r="E87" i="1"/>
  <c r="D188" i="2"/>
  <c r="D187" i="2" s="1"/>
  <c r="D186" i="2" s="1"/>
  <c r="D185" i="2" s="1"/>
  <c r="E162" i="2"/>
  <c r="E161" i="2" s="1"/>
  <c r="E160" i="2" s="1"/>
  <c r="E159" i="2" s="1"/>
  <c r="E158" i="2" s="1"/>
  <c r="E157" i="2" s="1"/>
  <c r="D162" i="2"/>
  <c r="D161" i="2" s="1"/>
  <c r="D160" i="2" s="1"/>
  <c r="D159" i="2" s="1"/>
  <c r="D158" i="2" s="1"/>
  <c r="D157" i="2" s="1"/>
  <c r="D156" i="2" s="1"/>
  <c r="D145" i="2"/>
  <c r="D144" i="2" s="1"/>
  <c r="D143" i="2" s="1"/>
  <c r="D142" i="2" s="1"/>
  <c r="D141" i="2" s="1"/>
  <c r="D125" i="2"/>
  <c r="D123" i="2" s="1"/>
  <c r="D122" i="2" s="1"/>
  <c r="D121" i="2" s="1"/>
  <c r="D184" i="2" l="1"/>
  <c r="D183" i="2" s="1"/>
  <c r="D100" i="2"/>
  <c r="D99" i="2" s="1"/>
  <c r="D98" i="2" s="1"/>
  <c r="D97" i="2" s="1"/>
  <c r="D96" i="2" s="1"/>
  <c r="D95" i="2" s="1"/>
  <c r="D94" i="2" s="1"/>
  <c r="E80" i="2"/>
  <c r="E76" i="2" s="1"/>
  <c r="D80" i="2"/>
  <c r="D79" i="2" s="1"/>
  <c r="D61" i="2" l="1"/>
  <c r="D60" i="2" s="1"/>
  <c r="D28" i="2"/>
  <c r="D26" i="2" s="1"/>
  <c r="D22" i="2"/>
  <c r="D19" i="2" s="1"/>
  <c r="E93" i="1"/>
  <c r="E91" i="1" s="1"/>
  <c r="E78" i="1" s="1"/>
  <c r="F64" i="1"/>
  <c r="F65" i="1"/>
  <c r="F66" i="1"/>
  <c r="F63" i="1"/>
  <c r="D21" i="2" l="1"/>
  <c r="D20" i="2" s="1"/>
  <c r="D18" i="2"/>
  <c r="E88" i="2"/>
  <c r="E87" i="2" s="1"/>
  <c r="E86" i="2" s="1"/>
  <c r="E156" i="2"/>
  <c r="F156" i="2" s="1"/>
  <c r="D191" i="2"/>
  <c r="D88" i="2"/>
  <c r="D87" i="2" s="1"/>
  <c r="D72" i="2" l="1"/>
  <c r="D85" i="2"/>
  <c r="D84" i="2" s="1"/>
  <c r="D83" i="2" s="1"/>
  <c r="D82" i="2" s="1"/>
  <c r="D65" i="2" l="1"/>
  <c r="D64" i="2" s="1"/>
  <c r="D66" i="2"/>
  <c r="E130" i="2"/>
  <c r="E129" i="2" s="1"/>
  <c r="E66" i="2"/>
  <c r="E65" i="2" s="1"/>
  <c r="E64" i="2" s="1"/>
  <c r="E61" i="2" l="1"/>
  <c r="D170" i="2"/>
  <c r="D168" i="2" s="1"/>
  <c r="F76" i="1"/>
  <c r="F75" i="1"/>
  <c r="E22" i="2"/>
  <c r="E42" i="2"/>
  <c r="E37" i="2" s="1"/>
  <c r="D177" i="2"/>
  <c r="E60" i="2" l="1"/>
  <c r="D176" i="2"/>
  <c r="D174" i="2" s="1"/>
  <c r="E41" i="2"/>
  <c r="F42" i="2"/>
  <c r="D166" i="2"/>
  <c r="D165" i="2" s="1"/>
  <c r="D164" i="2" s="1"/>
  <c r="D167" i="2"/>
  <c r="D169" i="2"/>
  <c r="F80" i="2"/>
  <c r="F81" i="2"/>
  <c r="D20" i="3"/>
  <c r="E144" i="2"/>
  <c r="E143" i="2" s="1"/>
  <c r="E142" i="2" s="1"/>
  <c r="E141" i="2" s="1"/>
  <c r="E145" i="2"/>
  <c r="E100" i="2"/>
  <c r="E99" i="2" s="1"/>
  <c r="E98" i="2" s="1"/>
  <c r="E97" i="2" s="1"/>
  <c r="E96" i="2" s="1"/>
  <c r="E95" i="2" s="1"/>
  <c r="E94" i="2" s="1"/>
  <c r="D91" i="1" l="1"/>
  <c r="D78" i="1" s="1"/>
  <c r="E40" i="2"/>
  <c r="F41" i="2"/>
  <c r="D172" i="2"/>
  <c r="D15" i="2" s="1"/>
  <c r="E135" i="2"/>
  <c r="E134" i="2" s="1"/>
  <c r="E133" i="2" s="1"/>
  <c r="D134" i="2"/>
  <c r="D133" i="2" s="1"/>
  <c r="D131" i="2"/>
  <c r="D130" i="2" s="1"/>
  <c r="D129" i="2" s="1"/>
  <c r="D55" i="2"/>
  <c r="D77" i="1" l="1"/>
  <c r="D19" i="1" s="1"/>
  <c r="F40" i="2"/>
  <c r="E188" i="2"/>
  <c r="E187" i="2" s="1"/>
  <c r="E186" i="2" s="1"/>
  <c r="E185" i="2" s="1"/>
  <c r="E184" i="2" l="1"/>
  <c r="E183" i="2" s="1"/>
  <c r="F183" i="2" s="1"/>
  <c r="E170" i="2"/>
  <c r="E169" i="2" s="1"/>
  <c r="E168" i="2" s="1"/>
  <c r="E167" i="2" s="1"/>
  <c r="E166" i="2" s="1"/>
  <c r="E165" i="2" s="1"/>
  <c r="E164" i="2" s="1"/>
  <c r="E124" i="2"/>
  <c r="E123" i="2" s="1"/>
  <c r="E79" i="2"/>
  <c r="F79" i="2" l="1"/>
  <c r="E85" i="2"/>
  <c r="E84" i="2" s="1"/>
  <c r="E83" i="2" s="1"/>
  <c r="E82" i="2" s="1"/>
  <c r="E15" i="2" s="1"/>
  <c r="E45" i="1"/>
  <c r="E57" i="1"/>
  <c r="E56" i="1" s="1"/>
  <c r="E55" i="1" s="1"/>
  <c r="E121" i="2" l="1"/>
  <c r="F76" i="2"/>
  <c r="E55" i="2"/>
  <c r="F192" i="2"/>
  <c r="E77" i="1" l="1"/>
  <c r="F33" i="2"/>
  <c r="E21" i="2"/>
  <c r="D13" i="2"/>
  <c r="D194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4" i="2"/>
  <c r="F105" i="2"/>
  <c r="F106" i="2"/>
  <c r="F107" i="2"/>
  <c r="F108" i="2"/>
  <c r="F109" i="2"/>
  <c r="F110" i="2"/>
  <c r="F111" i="2"/>
  <c r="F123" i="2"/>
  <c r="F122" i="2" s="1"/>
  <c r="F124" i="2"/>
  <c r="F125" i="2"/>
  <c r="F127" i="2"/>
  <c r="F129" i="2"/>
  <c r="F130" i="2"/>
  <c r="F131" i="2"/>
  <c r="F132" i="2"/>
  <c r="F133" i="2"/>
  <c r="F134" i="2"/>
  <c r="F135" i="2"/>
  <c r="F136" i="2"/>
  <c r="F141" i="2"/>
  <c r="F142" i="2"/>
  <c r="F143" i="2"/>
  <c r="F144" i="2"/>
  <c r="F145" i="2"/>
  <c r="F14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4" i="2"/>
  <c r="F185" i="2"/>
  <c r="F186" i="2"/>
  <c r="F187" i="2"/>
  <c r="F188" i="2"/>
  <c r="F189" i="2"/>
  <c r="F191" i="2"/>
  <c r="F17" i="2" l="1"/>
  <c r="F128" i="2"/>
  <c r="F121" i="2" s="1"/>
  <c r="F120" i="2" s="1"/>
  <c r="F78" i="1"/>
  <c r="F28" i="2"/>
  <c r="E26" i="2"/>
  <c r="F77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94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<sst xmlns="http://schemas.openxmlformats.org/spreadsheetml/2006/main" count="885" uniqueCount="519">
  <si>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</si>
  <si>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</si>
  <si>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</si>
  <si>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</si>
  <si>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</si>
  <si>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</si>
  <si>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</si>
  <si>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</si>
  <si>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</si>
  <si>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</si>
  <si>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</si>
  <si>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</si>
  <si>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</si>
  <si>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</si>
  <si>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</si>
  <si>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</si>
  <si>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</si>
  <si>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</si>
  <si>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</si>
  <si>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</si>
  <si>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</si>
  <si>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</si>
  <si>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</si>
  <si>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</si>
  <si>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</si>
  <si>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</si>
  <si>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</si>
  <si>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</si>
  <si>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</si>
  <si>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</si>
  <si>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</si>
  <si>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</si>
  <si>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</si>
  <si>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</si>
  <si>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</si>
  <si>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</si>
  <si>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</si>
  <si>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</si>
  <si>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</si>
  <si>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</si>
  <si>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</si>
  <si>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</si>
  <si>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</si>
  <si>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</si>
  <si>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</si>
  <si>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</si>
  <si>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</si>
  <si>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</si>
  <si>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</si>
  <si>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</si>
  <si>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</si>
  <si>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</si>
  <si>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</si>
  <si>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</si>
  <si>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</si>
  <si>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</si>
  <si>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</si>
  <si>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</si>
  <si>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</si>
  <si>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</si>
  <si>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</si>
  <si>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</si>
  <si>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</si>
  <si>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</si>
  <si>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</si>
  <si>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</si>
  <si>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</si>
  <si>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</si>
  <si>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</si>
  <si>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</si>
  <si>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</si>
  <si>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</si>
  <si>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</si>
  <si>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</si>
  <si>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</si>
  <si>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</si>
  <si>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</si>
  <si>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</si>
  <si>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</si>
  <si>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</si>
  <si>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</si>
  <si>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</si>
  <si>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</si>
  <si>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</si>
  <si>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</si>
  <si>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</si>
  <si>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</si>
  <si>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</si>
  <si>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</si>
  <si>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</si>
  <si>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</si>
  <si>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</si>
  <si>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</si>
  <si>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</si>
  <si>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</si>
  <si>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</si>
  <si>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</si>
  <si>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</si>
  <si>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</si>
  <si>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</si>
  <si>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</si>
  <si>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</si>
  <si>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</si>
  <si>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</si>
  <si>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</si>
  <si>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</si>
  <si>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</si>
  <si>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</si>
  <si>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</si>
  <si>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</si>
  <si>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</si>
  <si>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</si>
  <si>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</si>
  <si>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</si>
  <si>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</si>
  <si>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</si>
  <si>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</si>
  <si>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</si>
  <si>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</si>
  <si>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</si>
  <si>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</si>
  <si>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</si>
  <si>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</si>
  <si>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</si>
  <si>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</si>
  <si>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</si>
  <si>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</si>
  <si>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</si>
  <si>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</si>
  <si>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</si>
  <si>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</si>
  <si>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</si>
  <si>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</si>
  <si>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</si>
  <si>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</si>
  <si>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</si>
  <si>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</si>
  <si>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</si>
  <si>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</si>
  <si>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</si>
  <si>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</si>
  <si>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</si>
  <si>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</si>
  <si>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</si>
  <si>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</si>
  <si>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</si>
  <si>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</si>
  <si>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</si>
  <si>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</si>
  <si>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</si>
  <si>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</si>
  <si>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</si>
  <si>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</si>
  <si>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</si>
  <si>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</si>
  <si>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</si>
  <si>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</si>
  <si>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</si>
  <si>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</si>
  <si>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</si>
  <si>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</si>
  <si>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</si>
  <si>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</si>
  <si>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</si>
  <si>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</si>
  <si>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</si>
  <si>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</si>
  <si>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</si>
  <si>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</si>
  <si>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</si>
  <si>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</si>
  <si>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</si>
  <si>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</si>
  <si>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</si>
  <si>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</si>
  <si>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</si>
  <si>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</si>
  <si>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</si>
  <si>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</si>
  <si>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</si>
  <si>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</si>
  <si>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</si>
  <si>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</si>
  <si>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</si>
  <si>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</si>
  <si>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</si>
  <si>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</si>
  <si>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</si>
  <si>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</si>
  <si>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</si>
  <si>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</si>
  <si>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</si>
  <si>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</si>
  <si>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</si>
  <si>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</si>
  <si>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</si>
  <si>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</si>
  <si>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</si>
  <si>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</si>
  <si>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</si>
  <si>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</si>
  <si>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</si>
  <si>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</si>
  <si>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</si>
  <si>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</si>
  <si>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</si>
  <si>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</si>
  <si>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</si>
  <si>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</si>
  <si>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</si>
  <si>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</si>
  <si>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</si>
  <si>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</si>
  <si>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</si>
  <si>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</si>
  <si>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</si>
  <si>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</si>
  <si>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</si>
  <si>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</si>
  <si>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</si>
  <si>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</si>
  <si>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</si>
  <si>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</si>
  <si>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</si>
  <si>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</si>
  <si>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</si>
  <si>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</si>
  <si>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</si>
  <si>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</si>
  <si>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</si>
  <si>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</si>
  <si>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</si>
  <si>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</si>
  <si>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</si>
  <si>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</si>
  <si>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</si>
  <si>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</si>
  <si>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</si>
  <si>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</si>
  <si>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</si>
  <si>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</si>
  <si>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</si>
  <si>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</si>
  <si>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</si>
  <si>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</si>
  <si>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</si>
  <si>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</si>
  <si>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</si>
  <si>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</si>
  <si>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</si>
  <si>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</si>
  <si>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</si>
  <si>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</si>
  <si>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</si>
  <si>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</si>
  <si>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</si>
  <si>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</si>
  <si>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</si>
  <si>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</si>
  <si>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</si>
  <si>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</si>
  <si>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</si>
  <si>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</si>
  <si>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</si>
  <si>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</si>
  <si>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</si>
  <si>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</si>
  <si>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</si>
  <si>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</si>
  <si>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</si>
  <si>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</si>
  <si>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</si>
  <si>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</si>
  <si>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</si>
  <si>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</si>
  <si>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</si>
  <si>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</si>
  <si>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</si>
  <si>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</si>
  <si>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</si>
  <si>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</si>
  <si>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</si>
  <si>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</si>
  <si>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</si>
  <si>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</si>
  <si>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</si>
  <si>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</si>
  <si>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</si>
  <si>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</si>
  <si>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</si>
  <si>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</si>
  <si>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</si>
  <si>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</si>
  <si>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</si>
  <si>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</si>
  <si>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</si>
  <si>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</si>
  <si>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</si>
  <si>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</si>
  <si>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</si>
  <si>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</si>
  <si>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</si>
  <si>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</si>
  <si>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</si>
  <si>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</si>
  <si>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</si>
  <si>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</si>
  <si>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</si>
  <si>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</si>
  <si>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</si>
  <si>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</si>
  <si>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</si>
  <si>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</si>
  <si>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</si>
  <si>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</si>
  <si>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</si>
  <si>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</si>
  <si>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</si>
  <si>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</si>
  <si>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</si>
  <si>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</si>
  <si>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</si>
  <si>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</si>
  <si>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</si>
  <si>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</si>
  <si>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</si>
  <si>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</si>
  <si>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</si>
  <si>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</si>
  <si>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</si>
  <si>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</si>
  <si>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</si>
  <si>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</si>
  <si>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</si>
  <si>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</si>
  <si>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</si>
  <si>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</si>
  <si>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</si>
  <si>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</si>
  <si>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</si>
  <si>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</si>
  <si>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</si>
  <si>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</si>
  <si>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</si>
  <si>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</si>
  <si>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</si>
  <si>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</si>
  <si>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</si>
  <si>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</si>
  <si>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</si>
  <si>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</si>
  <si>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</si>
  <si>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</si>
  <si>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</si>
  <si>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</si>
  <si>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</si>
  <si>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</si>
  <si>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</si>
  <si>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</si>
  <si>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</si>
  <si>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</si>
  <si>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</si>
  <si>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</si>
  <si>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</si>
  <si>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</si>
  <si>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</si>
  <si>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</si>
  <si>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</si>
  <si>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</si>
  <si>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</si>
  <si>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</si>
  <si>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</si>
  <si>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</si>
  <si>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</si>
  <si>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</si>
  <si>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</si>
  <si>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</si>
  <si>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</si>
  <si>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</si>
  <si>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</si>
  <si>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</si>
  <si>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</si>
  <si>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</si>
  <si>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</si>
  <si>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</si>
  <si>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</si>
  <si>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</si>
  <si>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</si>
  <si>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</si>
  <si>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</si>
  <si>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</si>
  <si>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</si>
  <si>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</si>
  <si>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</si>
  <si>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</si>
  <si>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</si>
  <si>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</si>
  <si>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</si>
  <si>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</si>
  <si>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</si>
  <si>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</si>
  <si>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</si>
  <si>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</si>
  <si>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</si>
  <si>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</si>
  <si>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</si>
  <si>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</si>
  <si>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</si>
  <si>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</si>
  <si>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</si>
  <si>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</si>
  <si>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</si>
  <si>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</si>
  <si>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</si>
  <si>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</si>
  <si>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</si>
  <si>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</si>
  <si>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</si>
  <si>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</si>
  <si>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</si>
  <si>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</si>
  <si>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</si>
  <si>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</si>
  <si>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</si>
  <si>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</si>
  <si>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</si>
  <si>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</si>
  <si>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</si>
  <si>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</si>
  <si>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</si>
  <si>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</si>
  <si>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</si>
  <si>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</si>
  <si>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</si>
  <si>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</si>
  <si>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</si>
  <si>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</si>
  <si>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</si>
  <si>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</si>
  <si>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</si>
  <si>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</si>
  <si>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</si>
  <si>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</si>
  <si>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</si>
  <si>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</si>
  <si>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</si>
  <si>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</si>
  <si>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</si>
  <si>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</si>
  <si>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</si>
  <si>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</si>
  <si>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</si>
  <si>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</si>
  <si>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</si>
  <si>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</si>
  <si>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</si>
  <si>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</si>
  <si>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</si>
  <si>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</si>
  <si>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</si>
  <si>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</si>
  <si>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</si>
  <si>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</si>
  <si>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</si>
  <si>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</si>
  <si>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</si>
  <si>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</si>
  <si>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</si>
  <si>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</si>
  <si>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</si>
  <si>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</si>
  <si>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</si>
  <si>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</si>
  <si>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</si>
  <si>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</si>
  <si>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</si>
  <si>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</si>
  <si>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</si>
  <si>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</si>
  <si>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</si>
  <si>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</si>
  <si>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</si>
  <si>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</si>
  <si>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</si>
  <si>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</si>
  <si>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</si>
  <si>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</si>
  <si>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</si>
  <si>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</si>
  <si>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</si>
  <si>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</si>
  <si>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</si>
  <si>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</si>
  <si>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</si>
  <si>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</si>
  <si>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</si>
  <si>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</si>
  <si>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</si>
  <si>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</si>
  <si>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</si>
  <si>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</si>
  <si>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</si>
  <si>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</si>
  <si>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</si>
  <si>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</si>
  <si>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</si>
  <si>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</si>
  <si>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</si>
  <si>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</si>
  <si>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</si>
  <si>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на 01.06.2023 г.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</si>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</sst>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7"/>
  <sheetViews>
    <sheetView showGridLines="0" tabSelected="1" view="pageBreakPreview" zoomScale="90" zoomScaleNormal="90" zoomScaleSheetLayoutView="90" workbookViewId="0">
      <selection activeCell="E77" sqref="E77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72"/>
      <c r="B1" s="172"/>
      <c r="C1" s="172"/>
      <c r="D1" s="172"/>
      <c r="E1" s="46"/>
      <c r="F1" s="1"/>
    </row>
    <row r="2" spans="1:6" ht="16.899999999999999" customHeight="1" x14ac:dyDescent="0.25">
      <c r="A2" s="172" t="s">
        <v>0</v>
      </c>
      <c r="B2" s="172"/>
      <c r="C2" s="172"/>
      <c r="D2" s="172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73" t="s">
        <v>510</v>
      </c>
      <c r="B4" s="173"/>
      <c r="C4" s="173"/>
      <c r="D4" s="173"/>
      <c r="E4" s="47" t="s">
        <v>4</v>
      </c>
      <c r="F4" s="5">
        <v>45078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74" t="s">
        <v>13</v>
      </c>
      <c r="C6" s="175"/>
      <c r="D6" s="175"/>
      <c r="E6" s="47" t="s">
        <v>8</v>
      </c>
      <c r="F6" s="7" t="s">
        <v>18</v>
      </c>
    </row>
    <row r="7" spans="1:6" x14ac:dyDescent="0.2">
      <c r="A7" s="8" t="s">
        <v>9</v>
      </c>
      <c r="B7" s="176" t="s">
        <v>14</v>
      </c>
      <c r="C7" s="176"/>
      <c r="D7" s="176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72" t="s">
        <v>20</v>
      </c>
      <c r="B10" s="172"/>
      <c r="C10" s="172"/>
      <c r="D10" s="172"/>
      <c r="E10" s="49"/>
      <c r="F10" s="14"/>
    </row>
    <row r="11" spans="1:6" ht="4.1500000000000004" customHeight="1" x14ac:dyDescent="0.2">
      <c r="A11" s="183" t="s">
        <v>21</v>
      </c>
      <c r="B11" s="177" t="s">
        <v>22</v>
      </c>
      <c r="C11" s="177" t="s">
        <v>23</v>
      </c>
      <c r="D11" s="180" t="s">
        <v>24</v>
      </c>
      <c r="E11" s="189" t="s">
        <v>25</v>
      </c>
      <c r="F11" s="186" t="s">
        <v>26</v>
      </c>
    </row>
    <row r="12" spans="1:6" ht="3.6" customHeight="1" x14ac:dyDescent="0.2">
      <c r="A12" s="184"/>
      <c r="B12" s="178"/>
      <c r="C12" s="178"/>
      <c r="D12" s="181"/>
      <c r="E12" s="190"/>
      <c r="F12" s="187"/>
    </row>
    <row r="13" spans="1:6" ht="3" customHeight="1" x14ac:dyDescent="0.2">
      <c r="A13" s="184"/>
      <c r="B13" s="178"/>
      <c r="C13" s="178"/>
      <c r="D13" s="181"/>
      <c r="E13" s="190"/>
      <c r="F13" s="187"/>
    </row>
    <row r="14" spans="1:6" ht="3" customHeight="1" x14ac:dyDescent="0.2">
      <c r="A14" s="184"/>
      <c r="B14" s="178"/>
      <c r="C14" s="178"/>
      <c r="D14" s="181"/>
      <c r="E14" s="190"/>
      <c r="F14" s="187"/>
    </row>
    <row r="15" spans="1:6" ht="3" customHeight="1" x14ac:dyDescent="0.2">
      <c r="A15" s="184"/>
      <c r="B15" s="178"/>
      <c r="C15" s="178"/>
      <c r="D15" s="181"/>
      <c r="E15" s="190"/>
      <c r="F15" s="187"/>
    </row>
    <row r="16" spans="1:6" ht="3" customHeight="1" x14ac:dyDescent="0.2">
      <c r="A16" s="184"/>
      <c r="B16" s="178"/>
      <c r="C16" s="178"/>
      <c r="D16" s="181"/>
      <c r="E16" s="190"/>
      <c r="F16" s="187"/>
    </row>
    <row r="17" spans="1:6" ht="23.45" customHeight="1" x14ac:dyDescent="0.2">
      <c r="A17" s="185"/>
      <c r="B17" s="179"/>
      <c r="C17" s="179"/>
      <c r="D17" s="182"/>
      <c r="E17" s="191"/>
      <c r="F17" s="188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68424000</v>
      </c>
      <c r="E19" s="129">
        <f>E21+E77</f>
        <v>12715499.99</v>
      </c>
      <c r="F19" s="128">
        <f>IF(OR(D19="-",IF(E19="-",0,E19)&gt;=IF(D19="-",0,D19)),"-",IF(D19="-",0,D19)-IF(E19="-",0,E19))</f>
        <v>55708500.009999998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1929200</v>
      </c>
      <c r="E21" s="130">
        <f>E22+E39+E51+E55+E67+E38+E73+E63</f>
        <v>688718.03000000014</v>
      </c>
      <c r="F21" s="31">
        <f t="shared" ref="F21:F54" si="0">IF(OR(D21="-",IF(E21="-",0,E21)&gt;=IF(D21="-",0,D21)),"-",IF(D21="-",0,D21)-IF(E21="-",0,E21))</f>
        <v>1240481.9699999997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140580.72</v>
      </c>
      <c r="F22" s="31">
        <f t="shared" si="0"/>
        <v>285419.28000000003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140580.72</v>
      </c>
      <c r="F23" s="31">
        <f t="shared" si="0"/>
        <v>285419.28000000003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144254.70000000001</v>
      </c>
      <c r="F24" s="31">
        <f t="shared" si="0"/>
        <v>281745.3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144254.70000000001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503</v>
      </c>
      <c r="D28" s="30" t="s">
        <v>44</v>
      </c>
      <c r="E28" s="130">
        <v>48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-3721.98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441495.36000000004</v>
      </c>
      <c r="F39" s="119">
        <f t="shared" si="0"/>
        <v>821504.6399999999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15970.34</v>
      </c>
      <c r="F40" s="31">
        <f t="shared" si="0"/>
        <v>286029.65999999997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15970.34</v>
      </c>
      <c r="F41" s="31">
        <f t="shared" si="0"/>
        <v>286029.65999999997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15970.34</v>
      </c>
      <c r="F42" s="31">
        <f t="shared" si="0"/>
        <v>286029.65999999997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425525.02</v>
      </c>
      <c r="F44" s="119">
        <f t="shared" si="0"/>
        <v>535474.98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408393.75</v>
      </c>
      <c r="F45" s="31">
        <f t="shared" si="0"/>
        <v>101606.25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408393.75</v>
      </c>
      <c r="F46" s="31">
        <f t="shared" si="0"/>
        <v>101606.25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17131.27</v>
      </c>
      <c r="F47" s="31">
        <f t="shared" si="0"/>
        <v>433868.73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17131.27</v>
      </c>
      <c r="F48" s="31">
        <f t="shared" si="0"/>
        <v>433868.73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17131.27</v>
      </c>
      <c r="F49" s="31">
        <f t="shared" si="0"/>
        <v>433868.73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400</v>
      </c>
      <c r="F51" s="119">
        <f t="shared" si="0"/>
        <v>17600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400</v>
      </c>
      <c r="F52" s="31">
        <f t="shared" si="0"/>
        <v>17600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400</v>
      </c>
      <c r="F53" s="31">
        <f t="shared" si="0"/>
        <v>17600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400</v>
      </c>
      <c r="F54" s="31">
        <f t="shared" si="0"/>
        <v>17600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46999.15</v>
      </c>
      <c r="F55" s="119">
        <f t="shared" ref="F55:F94" si="3">IF(OR(D55="-",IF(E55="-",0,E55)&gt;=IF(D55="-",0,D55)),"-",IF(D55="-",0,D55)-IF(E55="-",0,E55))</f>
        <v>62200.85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46999.15</v>
      </c>
      <c r="F56" s="31">
        <f t="shared" si="3"/>
        <v>62200.85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46999.15</v>
      </c>
      <c r="F57" s="31">
        <f t="shared" si="3"/>
        <v>62200.85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46999.15</v>
      </c>
      <c r="F58" s="31">
        <f t="shared" si="3"/>
        <v>62200.85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D70+D71</f>
        <v>63300</v>
      </c>
      <c r="E67" s="131">
        <f>E70+E71</f>
        <v>59242.8</v>
      </c>
      <c r="F67" s="119">
        <f t="shared" si="3"/>
        <v>4057.1999999999971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>
        <f>E69</f>
        <v>8500</v>
      </c>
      <c r="F68" s="31">
        <f t="shared" si="3"/>
        <v>4800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8500</v>
      </c>
      <c r="F69" s="31">
        <f t="shared" si="3"/>
        <v>4800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8500</v>
      </c>
      <c r="F70" s="31">
        <f t="shared" si="3"/>
        <v>4800</v>
      </c>
    </row>
    <row r="71" spans="1:6" ht="56.25" customHeight="1" x14ac:dyDescent="0.2">
      <c r="A71" s="27" t="s">
        <v>440</v>
      </c>
      <c r="B71" s="28" t="s">
        <v>31</v>
      </c>
      <c r="C71" s="29" t="s">
        <v>471</v>
      </c>
      <c r="D71" s="30">
        <v>50000</v>
      </c>
      <c r="E71" s="130">
        <v>50742.8</v>
      </c>
      <c r="F71" s="31" t="str">
        <f t="shared" si="3"/>
        <v>-</v>
      </c>
    </row>
    <row r="72" spans="1:6" ht="45" x14ac:dyDescent="0.2">
      <c r="A72" s="27" t="s">
        <v>114</v>
      </c>
      <c r="B72" s="28" t="s">
        <v>31</v>
      </c>
      <c r="C72" s="29" t="s">
        <v>115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403</v>
      </c>
      <c r="B73" s="28"/>
      <c r="C73" s="117" t="s">
        <v>420</v>
      </c>
      <c r="D73" s="30"/>
      <c r="E73" s="131">
        <f>E76</f>
        <v>0</v>
      </c>
      <c r="F73" s="31"/>
    </row>
    <row r="74" spans="1:6" x14ac:dyDescent="0.2">
      <c r="A74" s="27" t="s">
        <v>387</v>
      </c>
      <c r="B74" s="28"/>
      <c r="C74" s="137" t="s">
        <v>390</v>
      </c>
      <c r="D74" s="30"/>
      <c r="E74" s="138">
        <v>0</v>
      </c>
      <c r="F74" s="31"/>
    </row>
    <row r="75" spans="1:6" x14ac:dyDescent="0.2">
      <c r="A75" s="27" t="s">
        <v>387</v>
      </c>
      <c r="B75" s="28" t="s">
        <v>31</v>
      </c>
      <c r="C75" s="29" t="s">
        <v>389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388</v>
      </c>
      <c r="B76" s="28" t="s">
        <v>31</v>
      </c>
      <c r="C76" s="29" t="s">
        <v>421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115" t="s">
        <v>116</v>
      </c>
      <c r="B77" s="116" t="s">
        <v>31</v>
      </c>
      <c r="C77" s="117" t="s">
        <v>117</v>
      </c>
      <c r="D77" s="118">
        <f>D78</f>
        <v>66494800</v>
      </c>
      <c r="E77" s="131">
        <f>E78</f>
        <v>12026781.960000001</v>
      </c>
      <c r="F77" s="119">
        <f t="shared" si="3"/>
        <v>54468018.039999999</v>
      </c>
    </row>
    <row r="78" spans="1:6" ht="33.75" x14ac:dyDescent="0.2">
      <c r="A78" s="27" t="s">
        <v>118</v>
      </c>
      <c r="B78" s="28" t="s">
        <v>31</v>
      </c>
      <c r="C78" s="29" t="s">
        <v>119</v>
      </c>
      <c r="D78" s="30">
        <f>D81+D86+D91+D84+D83</f>
        <v>66494800</v>
      </c>
      <c r="E78" s="130">
        <f>E91+E86+E79++E85+E96</f>
        <v>12026781.960000001</v>
      </c>
      <c r="F78" s="31">
        <f t="shared" si="3"/>
        <v>54468018.039999999</v>
      </c>
    </row>
    <row r="79" spans="1:6" ht="22.5" x14ac:dyDescent="0.2">
      <c r="A79" s="27" t="s">
        <v>120</v>
      </c>
      <c r="B79" s="28" t="s">
        <v>31</v>
      </c>
      <c r="C79" s="29" t="s">
        <v>121</v>
      </c>
      <c r="D79" s="30">
        <f>D81+D82</f>
        <v>11811300</v>
      </c>
      <c r="E79" s="30">
        <f>E81+E82</f>
        <v>6250500</v>
      </c>
      <c r="F79" s="31">
        <f t="shared" si="3"/>
        <v>5560800</v>
      </c>
    </row>
    <row r="80" spans="1:6" x14ac:dyDescent="0.2">
      <c r="A80" s="27" t="s">
        <v>122</v>
      </c>
      <c r="B80" s="28" t="s">
        <v>31</v>
      </c>
      <c r="C80" s="29" t="s">
        <v>480</v>
      </c>
      <c r="D80" s="30">
        <f>D81</f>
        <v>11377700</v>
      </c>
      <c r="E80" s="130">
        <f>E81</f>
        <v>6070000</v>
      </c>
      <c r="F80" s="31">
        <f t="shared" si="3"/>
        <v>5307700</v>
      </c>
    </row>
    <row r="81" spans="1:6" ht="22.5" x14ac:dyDescent="0.2">
      <c r="A81" s="27" t="s">
        <v>123</v>
      </c>
      <c r="B81" s="28" t="s">
        <v>31</v>
      </c>
      <c r="C81" s="29" t="s">
        <v>479</v>
      </c>
      <c r="D81" s="30">
        <v>11377700</v>
      </c>
      <c r="E81" s="130">
        <v>6070000</v>
      </c>
      <c r="F81" s="31">
        <f t="shared" si="3"/>
        <v>5307700</v>
      </c>
    </row>
    <row r="82" spans="1:6" ht="22.5" x14ac:dyDescent="0.2">
      <c r="A82" s="163" t="s">
        <v>489</v>
      </c>
      <c r="B82" s="162"/>
      <c r="C82" s="164" t="s">
        <v>491</v>
      </c>
      <c r="D82" s="30">
        <f>D83</f>
        <v>433600</v>
      </c>
      <c r="E82" s="30">
        <f>E83</f>
        <v>180500</v>
      </c>
      <c r="F82" s="31">
        <v>6400</v>
      </c>
    </row>
    <row r="83" spans="1:6" ht="22.5" x14ac:dyDescent="0.2">
      <c r="A83" s="163" t="s">
        <v>490</v>
      </c>
      <c r="B83" s="162"/>
      <c r="C83" s="165" t="s">
        <v>492</v>
      </c>
      <c r="D83" s="30">
        <v>433600</v>
      </c>
      <c r="E83" s="130">
        <v>180500</v>
      </c>
      <c r="F83" s="31">
        <v>6400</v>
      </c>
    </row>
    <row r="84" spans="1:6" ht="22.5" x14ac:dyDescent="0.2">
      <c r="A84" s="27" t="s">
        <v>468</v>
      </c>
      <c r="B84" s="28" t="s">
        <v>31</v>
      </c>
      <c r="C84" s="29" t="s">
        <v>467</v>
      </c>
      <c r="D84" s="30">
        <f>D85</f>
        <v>0</v>
      </c>
      <c r="E84" s="130" t="s">
        <v>481</v>
      </c>
      <c r="F84" s="31"/>
    </row>
    <row r="85" spans="1:6" x14ac:dyDescent="0.2">
      <c r="A85" s="27" t="s">
        <v>469</v>
      </c>
      <c r="B85" s="28" t="s">
        <v>31</v>
      </c>
      <c r="C85" s="29" t="s">
        <v>466</v>
      </c>
      <c r="D85" s="30">
        <v>0</v>
      </c>
      <c r="E85" s="130">
        <v>0</v>
      </c>
      <c r="F85" s="31"/>
    </row>
    <row r="86" spans="1:6" ht="22.5" x14ac:dyDescent="0.2">
      <c r="A86" s="27" t="s">
        <v>124</v>
      </c>
      <c r="B86" s="28" t="s">
        <v>31</v>
      </c>
      <c r="C86" s="29" t="s">
        <v>125</v>
      </c>
      <c r="D86" s="30">
        <f>D88+D90</f>
        <v>352800</v>
      </c>
      <c r="E86" s="130">
        <f>E88+E90</f>
        <v>101434.9</v>
      </c>
      <c r="F86" s="31">
        <f t="shared" si="3"/>
        <v>251365.1</v>
      </c>
    </row>
    <row r="87" spans="1:6" ht="33.75" x14ac:dyDescent="0.2">
      <c r="A87" s="27" t="s">
        <v>126</v>
      </c>
      <c r="B87" s="28" t="s">
        <v>31</v>
      </c>
      <c r="C87" s="29" t="s">
        <v>127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128</v>
      </c>
      <c r="B88" s="28" t="s">
        <v>31</v>
      </c>
      <c r="C88" s="29" t="s">
        <v>129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130</v>
      </c>
      <c r="B89" s="28" t="s">
        <v>31</v>
      </c>
      <c r="C89" s="29" t="s">
        <v>131</v>
      </c>
      <c r="D89" s="30">
        <f>D90</f>
        <v>352600</v>
      </c>
      <c r="E89" s="130">
        <f>E90</f>
        <v>101234.9</v>
      </c>
      <c r="F89" s="31">
        <f t="shared" si="3"/>
        <v>251365.1</v>
      </c>
    </row>
    <row r="90" spans="1:6" ht="33.75" x14ac:dyDescent="0.2">
      <c r="A90" s="27" t="s">
        <v>132</v>
      </c>
      <c r="B90" s="28" t="s">
        <v>31</v>
      </c>
      <c r="C90" s="29" t="s">
        <v>133</v>
      </c>
      <c r="D90" s="30">
        <v>352600</v>
      </c>
      <c r="E90" s="130">
        <v>101234.9</v>
      </c>
      <c r="F90" s="31">
        <f t="shared" si="3"/>
        <v>251365.1</v>
      </c>
    </row>
    <row r="91" spans="1:6" x14ac:dyDescent="0.2">
      <c r="A91" s="27" t="s">
        <v>134</v>
      </c>
      <c r="B91" s="28" t="s">
        <v>31</v>
      </c>
      <c r="C91" s="29" t="s">
        <v>135</v>
      </c>
      <c r="D91" s="30">
        <f>D93+D92</f>
        <v>54330700</v>
      </c>
      <c r="E91" s="130">
        <f>E93+E92</f>
        <v>5674847.0599999996</v>
      </c>
      <c r="F91" s="31">
        <f t="shared" si="3"/>
        <v>48655852.939999998</v>
      </c>
    </row>
    <row r="92" spans="1:6" ht="56.25" x14ac:dyDescent="0.2">
      <c r="A92" s="27" t="s">
        <v>438</v>
      </c>
      <c r="B92" s="28"/>
      <c r="C92" s="29" t="s">
        <v>439</v>
      </c>
      <c r="D92" s="30">
        <v>19200</v>
      </c>
      <c r="E92" s="130">
        <v>8000</v>
      </c>
      <c r="F92" s="31"/>
    </row>
    <row r="93" spans="1:6" ht="22.5" x14ac:dyDescent="0.2">
      <c r="A93" s="27" t="s">
        <v>136</v>
      </c>
      <c r="B93" s="28" t="s">
        <v>31</v>
      </c>
      <c r="C93" s="29" t="s">
        <v>137</v>
      </c>
      <c r="D93" s="30">
        <f>D94</f>
        <v>54311500</v>
      </c>
      <c r="E93" s="130">
        <f>E94</f>
        <v>5666847.0599999996</v>
      </c>
      <c r="F93" s="31">
        <f t="shared" si="3"/>
        <v>48644652.939999998</v>
      </c>
    </row>
    <row r="94" spans="1:6" ht="22.5" x14ac:dyDescent="0.2">
      <c r="A94" s="166" t="s">
        <v>138</v>
      </c>
      <c r="B94" s="28" t="s">
        <v>31</v>
      </c>
      <c r="C94" s="29" t="s">
        <v>139</v>
      </c>
      <c r="D94" s="30">
        <v>54311500</v>
      </c>
      <c r="E94" s="130">
        <v>5666847.0599999996</v>
      </c>
      <c r="F94" s="31">
        <f t="shared" si="3"/>
        <v>48644652.939999998</v>
      </c>
    </row>
    <row r="95" spans="1:6" ht="78.75" x14ac:dyDescent="0.2">
      <c r="A95" s="166" t="s">
        <v>508</v>
      </c>
      <c r="B95" s="28" t="s">
        <v>31</v>
      </c>
      <c r="C95" s="117" t="s">
        <v>506</v>
      </c>
      <c r="D95" s="30">
        <v>0</v>
      </c>
      <c r="E95" s="130">
        <f>E96</f>
        <v>0</v>
      </c>
      <c r="F95" s="171"/>
    </row>
    <row r="96" spans="1:6" ht="78.75" x14ac:dyDescent="0.2">
      <c r="A96" s="166" t="s">
        <v>509</v>
      </c>
      <c r="B96" s="28" t="s">
        <v>31</v>
      </c>
      <c r="C96" s="117" t="s">
        <v>507</v>
      </c>
      <c r="D96" s="30">
        <v>0</v>
      </c>
      <c r="E96" s="130">
        <v>0</v>
      </c>
      <c r="F96" s="171"/>
    </row>
    <row r="97" spans="1:6" ht="12.75" customHeight="1" x14ac:dyDescent="0.2">
      <c r="A97" s="167"/>
      <c r="B97" s="168"/>
      <c r="C97" s="168"/>
      <c r="D97" s="169"/>
      <c r="E97" s="170"/>
      <c r="F97" s="169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showGridLines="0" zoomScale="90" zoomScaleNormal="90" workbookViewId="0">
      <selection activeCell="D121" sqref="D121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68656900</v>
      </c>
      <c r="E13" s="106">
        <f>E15</f>
        <v>11592569.970000001</v>
      </c>
      <c r="F13" s="107">
        <f>IF(OR(D13="-",IF(E13="-",0,E13)&gt;=IF(D13="-",0,D13)),"-",IF(D13="-",0,D13)-IF(E13="-",0,E13))</f>
        <v>57064330.030000001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D16+D82+D94+D104+D156+D164+D172+D183+D191</f>
        <v>68656900</v>
      </c>
      <c r="E15" s="110">
        <f>E16+E82+E94+E104+E156+E164+E172+E183+E191</f>
        <v>11592569.970000001</v>
      </c>
      <c r="F15" s="112">
        <f t="shared" ref="F15:F37" si="0">IF(OR(D15="-",IF(E15="-",0,E15)&gt;=IF(D15="-",0,D15)),"-",IF(D15="-",0,D15)-IF(E15="-",0,E15))</f>
        <v>57064330.030000001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6318500</v>
      </c>
      <c r="E16" s="105">
        <f>E17+E44</f>
        <v>2564499.64</v>
      </c>
      <c r="F16" s="107">
        <f t="shared" si="0"/>
        <v>3754000.36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E23+E24+E25+E29+E30+E35+E36+E39+E441+E32+E43</f>
        <v>2540191.64</v>
      </c>
      <c r="F17" s="105">
        <f t="shared" ref="F17" si="1">F23+F24+F25+F29+F30+F35+F36+F39+F43</f>
        <v>3699208.36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2539991.64</v>
      </c>
      <c r="F18" s="90">
        <f t="shared" si="0"/>
        <v>3699208.36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2539991.64</v>
      </c>
      <c r="F19" s="90">
        <f t="shared" si="0"/>
        <v>3699208.36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2371862.4500000002</v>
      </c>
      <c r="F20" s="90">
        <f t="shared" si="0"/>
        <v>3420137.55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2371862.4500000002</v>
      </c>
      <c r="F21" s="90">
        <f t="shared" si="0"/>
        <v>3420137.55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2371862.4500000002</v>
      </c>
      <c r="F22" s="90">
        <f t="shared" si="0"/>
        <v>3420137.55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1702236.2</v>
      </c>
      <c r="F23" s="90">
        <f t="shared" si="0"/>
        <v>2487763.7999999998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77743.199999999997</v>
      </c>
      <c r="F24" s="90">
        <f t="shared" si="0"/>
        <v>234256.8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591883.05000000005</v>
      </c>
      <c r="F25" s="90">
        <f t="shared" si="0"/>
        <v>698116.95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165750.19</v>
      </c>
      <c r="F26" s="90">
        <f t="shared" si="0"/>
        <v>271449.81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165750.19</v>
      </c>
      <c r="F27" s="90">
        <f t="shared" si="0"/>
        <v>271449.81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341200</v>
      </c>
      <c r="E28" s="91">
        <f>E29+E30</f>
        <v>165750.19</v>
      </c>
      <c r="F28" s="90">
        <f t="shared" si="0"/>
        <v>175449.81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341200</v>
      </c>
      <c r="E29" s="91">
        <v>113670.92</v>
      </c>
      <c r="F29" s="90">
        <f t="shared" si="0"/>
        <v>227529.08000000002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52079.27</v>
      </c>
      <c r="F30" s="90">
        <f>D30-E30</f>
        <v>43920.73</v>
      </c>
    </row>
    <row r="31" spans="1:6" ht="78.75" customHeight="1" x14ac:dyDescent="0.2">
      <c r="A31" s="61" t="s">
        <v>486</v>
      </c>
      <c r="B31" s="62" t="s">
        <v>144</v>
      </c>
      <c r="C31" s="101" t="s">
        <v>488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487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</v>
      </c>
      <c r="F33" s="90">
        <f t="shared" si="0"/>
        <v>7621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</v>
      </c>
      <c r="F34" s="90">
        <f t="shared" si="0"/>
        <v>7621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</v>
      </c>
      <c r="F36" s="90">
        <f t="shared" si="0"/>
        <v>500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SUM(D48+D50+D54+D63+D67+D71+D73+D78+D81)+D59+D75</f>
        <v>79100</v>
      </c>
      <c r="E44" s="105">
        <f>SUM(E48+E50+E54+E63+E67+E71+E73+E78+E81)+E59+E75</f>
        <v>24308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D48+D50+D54+D59+D63+D67+D71+D73+D78+D81</f>
        <v>75600</v>
      </c>
      <c r="E45" s="83">
        <f>E48+E50+E54+E59+E63+E67+E71+E73+E78+E81</f>
        <v>24308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72600</v>
      </c>
      <c r="E55" s="91">
        <f>E56</f>
        <v>24308</v>
      </c>
      <c r="F55" s="90">
        <f t="shared" ref="F55:F94" si="6">IF(OR(D55="-",IF(E55="-",0,E55)&gt;=IF(D55="-",0,D55)),"-",IF(D55="-",0,D55)-IF(E55="-",0,E55))</f>
        <v>48292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D63+D67+D71+D73+D78+D81+D59</f>
        <v>72600</v>
      </c>
      <c r="E56" s="89">
        <f>E63+E67+E71+E73+E78+E81+E59</f>
        <v>24308</v>
      </c>
      <c r="F56" s="90">
        <f t="shared" si="6"/>
        <v>48292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30500</v>
      </c>
      <c r="E60" s="91">
        <f>E61</f>
        <v>3258</v>
      </c>
      <c r="F60" s="90">
        <f t="shared" si="6"/>
        <v>27242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30500</v>
      </c>
      <c r="E61" s="91">
        <f t="shared" si="7"/>
        <v>3258</v>
      </c>
      <c r="F61" s="90">
        <f t="shared" si="6"/>
        <v>27242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30500</v>
      </c>
      <c r="E62" s="91">
        <f>E63</f>
        <v>3258</v>
      </c>
      <c r="F62" s="90">
        <f t="shared" si="6"/>
        <v>27242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30500</v>
      </c>
      <c r="E63" s="91">
        <v>3258</v>
      </c>
      <c r="F63" s="90">
        <f t="shared" si="6"/>
        <v>27242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20000</v>
      </c>
      <c r="E64" s="91">
        <f>E65</f>
        <v>0</v>
      </c>
      <c r="F64" s="90">
        <f t="shared" si="6"/>
        <v>20000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20000</v>
      </c>
      <c r="E65" s="91">
        <f>E66</f>
        <v>0</v>
      </c>
      <c r="F65" s="90">
        <f t="shared" si="6"/>
        <v>20000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20000</v>
      </c>
      <c r="E66" s="91">
        <f>E67</f>
        <v>0</v>
      </c>
      <c r="F66" s="90">
        <f t="shared" si="6"/>
        <v>20000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20000</v>
      </c>
      <c r="E67" s="91">
        <v>0</v>
      </c>
      <c r="F67" s="90">
        <f t="shared" si="6"/>
        <v>20000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1050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1050</v>
      </c>
      <c r="F73" s="85">
        <v>0</v>
      </c>
    </row>
    <row r="74" spans="1:6" ht="114.75" x14ac:dyDescent="0.2">
      <c r="A74" s="61" t="s">
        <v>513</v>
      </c>
      <c r="B74" s="62"/>
      <c r="C74" s="101" t="s">
        <v>511</v>
      </c>
      <c r="D74" s="83">
        <v>3500</v>
      </c>
      <c r="E74" s="84">
        <v>0</v>
      </c>
      <c r="F74" s="85"/>
    </row>
    <row r="75" spans="1:6" ht="38.25" x14ac:dyDescent="0.2">
      <c r="A75" s="61" t="s">
        <v>514</v>
      </c>
      <c r="B75" s="62"/>
      <c r="C75" s="101" t="s">
        <v>512</v>
      </c>
      <c r="D75" s="83">
        <v>3500</v>
      </c>
      <c r="E75" s="84">
        <v>0</v>
      </c>
      <c r="F75" s="85"/>
    </row>
    <row r="76" spans="1:6" ht="51" x14ac:dyDescent="0.2">
      <c r="A76" s="61" t="s">
        <v>205</v>
      </c>
      <c r="B76" s="62" t="s">
        <v>144</v>
      </c>
      <c r="C76" s="101" t="s">
        <v>206</v>
      </c>
      <c r="D76" s="89">
        <f>D78+D81</f>
        <v>20000</v>
      </c>
      <c r="E76" s="91">
        <f>E77+E80</f>
        <v>20000</v>
      </c>
      <c r="F76" s="90" t="str">
        <f t="shared" si="6"/>
        <v>-</v>
      </c>
    </row>
    <row r="77" spans="1:6" ht="25.5" x14ac:dyDescent="0.2">
      <c r="A77" s="61" t="s">
        <v>171</v>
      </c>
      <c r="B77" s="62" t="s">
        <v>144</v>
      </c>
      <c r="C77" s="101" t="s">
        <v>412</v>
      </c>
      <c r="D77" s="89">
        <f>D78</f>
        <v>0</v>
      </c>
      <c r="E77" s="91">
        <f>E78</f>
        <v>0</v>
      </c>
      <c r="F77" s="90" t="str">
        <f t="shared" si="6"/>
        <v>-</v>
      </c>
    </row>
    <row r="78" spans="1:6" ht="25.5" x14ac:dyDescent="0.2">
      <c r="A78" s="61" t="s">
        <v>173</v>
      </c>
      <c r="B78" s="62" t="s">
        <v>144</v>
      </c>
      <c r="C78" s="101" t="s">
        <v>413</v>
      </c>
      <c r="D78" s="89">
        <v>0</v>
      </c>
      <c r="E78" s="91">
        <v>0</v>
      </c>
      <c r="F78" s="90" t="str">
        <f t="shared" si="6"/>
        <v>-</v>
      </c>
    </row>
    <row r="79" spans="1:6" x14ac:dyDescent="0.2">
      <c r="A79" s="61" t="s">
        <v>177</v>
      </c>
      <c r="B79" s="62" t="s">
        <v>144</v>
      </c>
      <c r="C79" s="101" t="s">
        <v>207</v>
      </c>
      <c r="D79" s="89">
        <f t="shared" ref="D79:E80" si="10">D80</f>
        <v>20000</v>
      </c>
      <c r="E79" s="91">
        <f t="shared" si="10"/>
        <v>20000</v>
      </c>
      <c r="F79" s="90" t="str">
        <f t="shared" si="6"/>
        <v>-</v>
      </c>
    </row>
    <row r="80" spans="1:6" x14ac:dyDescent="0.2">
      <c r="A80" s="61" t="s">
        <v>178</v>
      </c>
      <c r="B80" s="62" t="s">
        <v>144</v>
      </c>
      <c r="C80" s="101" t="s">
        <v>208</v>
      </c>
      <c r="D80" s="89">
        <f t="shared" si="10"/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181</v>
      </c>
      <c r="B81" s="62" t="s">
        <v>144</v>
      </c>
      <c r="C81" s="101" t="s">
        <v>209</v>
      </c>
      <c r="D81" s="89">
        <v>20000</v>
      </c>
      <c r="E81" s="91">
        <v>20000</v>
      </c>
      <c r="F81" s="90" t="str">
        <f t="shared" si="6"/>
        <v>-</v>
      </c>
    </row>
    <row r="82" spans="1:6" s="108" customFormat="1" x14ac:dyDescent="0.2">
      <c r="A82" s="102" t="s">
        <v>210</v>
      </c>
      <c r="B82" s="103" t="s">
        <v>144</v>
      </c>
      <c r="C82" s="104" t="s">
        <v>211</v>
      </c>
      <c r="D82" s="105">
        <f t="shared" ref="D82:E85" si="11">D83</f>
        <v>352600</v>
      </c>
      <c r="E82" s="106">
        <f t="shared" si="11"/>
        <v>101234.90000000001</v>
      </c>
      <c r="F82" s="107">
        <f t="shared" si="6"/>
        <v>251365.09999999998</v>
      </c>
    </row>
    <row r="83" spans="1:6" x14ac:dyDescent="0.2">
      <c r="A83" s="102" t="s">
        <v>212</v>
      </c>
      <c r="B83" s="103" t="s">
        <v>144</v>
      </c>
      <c r="C83" s="104" t="s">
        <v>213</v>
      </c>
      <c r="D83" s="105">
        <f t="shared" si="11"/>
        <v>352600</v>
      </c>
      <c r="E83" s="106">
        <f t="shared" si="11"/>
        <v>101234.90000000001</v>
      </c>
      <c r="F83" s="107">
        <f t="shared" si="6"/>
        <v>251365.09999999998</v>
      </c>
    </row>
    <row r="84" spans="1:6" ht="25.5" x14ac:dyDescent="0.2">
      <c r="A84" s="61" t="s">
        <v>183</v>
      </c>
      <c r="B84" s="62" t="s">
        <v>144</v>
      </c>
      <c r="C84" s="101" t="s">
        <v>214</v>
      </c>
      <c r="D84" s="89">
        <f t="shared" si="11"/>
        <v>352600</v>
      </c>
      <c r="E84" s="91">
        <f t="shared" si="11"/>
        <v>101234.90000000001</v>
      </c>
      <c r="F84" s="90">
        <f t="shared" si="6"/>
        <v>251365.09999999998</v>
      </c>
    </row>
    <row r="85" spans="1:6" x14ac:dyDescent="0.2">
      <c r="A85" s="61" t="s">
        <v>184</v>
      </c>
      <c r="B85" s="62" t="s">
        <v>144</v>
      </c>
      <c r="C85" s="101" t="s">
        <v>215</v>
      </c>
      <c r="D85" s="89">
        <f t="shared" si="11"/>
        <v>352600</v>
      </c>
      <c r="E85" s="91">
        <f t="shared" si="11"/>
        <v>101234.90000000001</v>
      </c>
      <c r="F85" s="90">
        <f t="shared" si="6"/>
        <v>251365.09999999998</v>
      </c>
    </row>
    <row r="86" spans="1:6" ht="63.75" x14ac:dyDescent="0.2">
      <c r="A86" s="61" t="s">
        <v>216</v>
      </c>
      <c r="B86" s="62" t="s">
        <v>144</v>
      </c>
      <c r="C86" s="101" t="s">
        <v>217</v>
      </c>
      <c r="D86" s="89">
        <f>SUM(D89+D90+D93)</f>
        <v>352600</v>
      </c>
      <c r="E86" s="91">
        <f>E87+E91</f>
        <v>101234.90000000001</v>
      </c>
      <c r="F86" s="90">
        <f t="shared" si="6"/>
        <v>251365.09999999998</v>
      </c>
    </row>
    <row r="87" spans="1:6" ht="63.75" x14ac:dyDescent="0.2">
      <c r="A87" s="61" t="s">
        <v>157</v>
      </c>
      <c r="B87" s="62" t="s">
        <v>144</v>
      </c>
      <c r="C87" s="101" t="s">
        <v>218</v>
      </c>
      <c r="D87" s="89">
        <f>D88</f>
        <v>352600</v>
      </c>
      <c r="E87" s="91">
        <f>E88</f>
        <v>101234.90000000001</v>
      </c>
      <c r="F87" s="90">
        <f t="shared" si="6"/>
        <v>251365.09999999998</v>
      </c>
    </row>
    <row r="88" spans="1:6" ht="25.5" x14ac:dyDescent="0.2">
      <c r="A88" s="61" t="s">
        <v>159</v>
      </c>
      <c r="B88" s="62" t="s">
        <v>144</v>
      </c>
      <c r="C88" s="101" t="s">
        <v>219</v>
      </c>
      <c r="D88" s="89">
        <f>D89+D90</f>
        <v>352600</v>
      </c>
      <c r="E88" s="91">
        <f>E89+E90</f>
        <v>101234.90000000001</v>
      </c>
      <c r="F88" s="90">
        <f t="shared" si="6"/>
        <v>251365.09999999998</v>
      </c>
    </row>
    <row r="89" spans="1:6" ht="25.5" x14ac:dyDescent="0.2">
      <c r="A89" s="61" t="s">
        <v>161</v>
      </c>
      <c r="B89" s="62" t="s">
        <v>144</v>
      </c>
      <c r="C89" s="101" t="s">
        <v>220</v>
      </c>
      <c r="D89" s="89">
        <v>246300</v>
      </c>
      <c r="E89" s="91">
        <v>82460.66</v>
      </c>
      <c r="F89" s="90">
        <f t="shared" si="6"/>
        <v>163839.34</v>
      </c>
    </row>
    <row r="90" spans="1:6" ht="51" x14ac:dyDescent="0.2">
      <c r="A90" s="61" t="s">
        <v>165</v>
      </c>
      <c r="B90" s="62" t="s">
        <v>144</v>
      </c>
      <c r="C90" s="101" t="s">
        <v>221</v>
      </c>
      <c r="D90" s="89">
        <v>106300</v>
      </c>
      <c r="E90" s="91">
        <v>18774.240000000002</v>
      </c>
      <c r="F90" s="90">
        <f t="shared" si="6"/>
        <v>87525.759999999995</v>
      </c>
    </row>
    <row r="91" spans="1:6" ht="25.5" x14ac:dyDescent="0.2">
      <c r="A91" s="61" t="s">
        <v>169</v>
      </c>
      <c r="B91" s="62" t="s">
        <v>144</v>
      </c>
      <c r="C91" s="101" t="s">
        <v>222</v>
      </c>
      <c r="D91" s="89">
        <f>D92</f>
        <v>0</v>
      </c>
      <c r="E91" s="91">
        <f>E92</f>
        <v>0</v>
      </c>
      <c r="F91" s="90" t="str">
        <f t="shared" si="6"/>
        <v>-</v>
      </c>
    </row>
    <row r="92" spans="1:6" ht="25.5" x14ac:dyDescent="0.2">
      <c r="A92" s="61" t="s">
        <v>171</v>
      </c>
      <c r="B92" s="62" t="s">
        <v>144</v>
      </c>
      <c r="C92" s="101" t="s">
        <v>223</v>
      </c>
      <c r="D92" s="89">
        <f>D93</f>
        <v>0</v>
      </c>
      <c r="E92" s="91">
        <f>E93</f>
        <v>0</v>
      </c>
      <c r="F92" s="90" t="str">
        <f t="shared" si="6"/>
        <v>-</v>
      </c>
    </row>
    <row r="93" spans="1:6" ht="25.5" x14ac:dyDescent="0.2">
      <c r="A93" s="61" t="s">
        <v>173</v>
      </c>
      <c r="B93" s="62" t="s">
        <v>144</v>
      </c>
      <c r="C93" s="101" t="s">
        <v>224</v>
      </c>
      <c r="D93" s="89">
        <v>0</v>
      </c>
      <c r="E93" s="91">
        <v>0</v>
      </c>
      <c r="F93" s="90" t="str">
        <f t="shared" si="6"/>
        <v>-</v>
      </c>
    </row>
    <row r="94" spans="1:6" ht="25.5" x14ac:dyDescent="0.2">
      <c r="A94" s="102" t="s">
        <v>225</v>
      </c>
      <c r="B94" s="103" t="s">
        <v>144</v>
      </c>
      <c r="C94" s="104" t="s">
        <v>226</v>
      </c>
      <c r="D94" s="105">
        <f t="shared" ref="D94:D100" si="12">D95</f>
        <v>16000</v>
      </c>
      <c r="E94" s="106">
        <f t="shared" ref="E94:E100" si="13">E95</f>
        <v>3245</v>
      </c>
      <c r="F94" s="107">
        <f t="shared" si="6"/>
        <v>12755</v>
      </c>
    </row>
    <row r="95" spans="1:6" ht="38.25" x14ac:dyDescent="0.2">
      <c r="A95" s="102" t="s">
        <v>227</v>
      </c>
      <c r="B95" s="103" t="s">
        <v>144</v>
      </c>
      <c r="C95" s="104" t="s">
        <v>457</v>
      </c>
      <c r="D95" s="105">
        <f t="shared" si="12"/>
        <v>16000</v>
      </c>
      <c r="E95" s="106">
        <f t="shared" si="13"/>
        <v>3245</v>
      </c>
      <c r="F95" s="107">
        <f t="shared" ref="F95:F138" si="14">IF(OR(D95="-",IF(E95="-",0,E95)&gt;=IF(D95="-",0,D95)),"-",IF(D95="-",0,D95)-IF(E95="-",0,E95))</f>
        <v>12755</v>
      </c>
    </row>
    <row r="96" spans="1:6" ht="63.75" x14ac:dyDescent="0.2">
      <c r="A96" s="61" t="s">
        <v>228</v>
      </c>
      <c r="B96" s="62" t="s">
        <v>144</v>
      </c>
      <c r="C96" s="101" t="s">
        <v>458</v>
      </c>
      <c r="D96" s="89">
        <f t="shared" si="12"/>
        <v>16000</v>
      </c>
      <c r="E96" s="91">
        <f t="shared" si="13"/>
        <v>3245</v>
      </c>
      <c r="F96" s="90">
        <f t="shared" si="14"/>
        <v>12755</v>
      </c>
    </row>
    <row r="97" spans="1:6" x14ac:dyDescent="0.2">
      <c r="A97" s="61" t="s">
        <v>229</v>
      </c>
      <c r="B97" s="62" t="s">
        <v>144</v>
      </c>
      <c r="C97" s="101" t="s">
        <v>459</v>
      </c>
      <c r="D97" s="89">
        <f t="shared" si="12"/>
        <v>16000</v>
      </c>
      <c r="E97" s="91">
        <f t="shared" si="13"/>
        <v>3245</v>
      </c>
      <c r="F97" s="90">
        <f t="shared" si="14"/>
        <v>12755</v>
      </c>
    </row>
    <row r="98" spans="1:6" ht="89.25" x14ac:dyDescent="0.2">
      <c r="A98" s="63" t="s">
        <v>230</v>
      </c>
      <c r="B98" s="62" t="s">
        <v>144</v>
      </c>
      <c r="C98" s="101" t="s">
        <v>460</v>
      </c>
      <c r="D98" s="89">
        <f t="shared" si="12"/>
        <v>16000</v>
      </c>
      <c r="E98" s="91">
        <f t="shared" si="13"/>
        <v>3245</v>
      </c>
      <c r="F98" s="90">
        <f t="shared" si="14"/>
        <v>12755</v>
      </c>
    </row>
    <row r="99" spans="1:6" ht="25.5" x14ac:dyDescent="0.2">
      <c r="A99" s="61" t="s">
        <v>169</v>
      </c>
      <c r="B99" s="62" t="s">
        <v>144</v>
      </c>
      <c r="C99" s="101" t="s">
        <v>461</v>
      </c>
      <c r="D99" s="89">
        <f t="shared" si="12"/>
        <v>16000</v>
      </c>
      <c r="E99" s="91">
        <f t="shared" si="13"/>
        <v>3245</v>
      </c>
      <c r="F99" s="90">
        <f t="shared" si="14"/>
        <v>12755</v>
      </c>
    </row>
    <row r="100" spans="1:6" ht="25.5" x14ac:dyDescent="0.2">
      <c r="A100" s="61" t="s">
        <v>171</v>
      </c>
      <c r="B100" s="62" t="s">
        <v>144</v>
      </c>
      <c r="C100" s="101" t="s">
        <v>462</v>
      </c>
      <c r="D100" s="89">
        <f t="shared" si="12"/>
        <v>16000</v>
      </c>
      <c r="E100" s="91">
        <f t="shared" si="13"/>
        <v>3245</v>
      </c>
      <c r="F100" s="90">
        <f t="shared" si="14"/>
        <v>12755</v>
      </c>
    </row>
    <row r="101" spans="1:6" ht="25.5" x14ac:dyDescent="0.2">
      <c r="A101" s="61" t="s">
        <v>173</v>
      </c>
      <c r="B101" s="62" t="s">
        <v>144</v>
      </c>
      <c r="C101" s="101" t="s">
        <v>463</v>
      </c>
      <c r="D101" s="89">
        <v>16000</v>
      </c>
      <c r="E101" s="91">
        <v>3245</v>
      </c>
      <c r="F101" s="90">
        <f t="shared" si="14"/>
        <v>12755</v>
      </c>
    </row>
    <row r="102" spans="1:6" ht="89.25" x14ac:dyDescent="0.2">
      <c r="A102" s="63" t="s">
        <v>370</v>
      </c>
      <c r="B102" s="65" t="s">
        <v>144</v>
      </c>
      <c r="C102" s="101" t="s">
        <v>464</v>
      </c>
      <c r="D102" s="83">
        <v>0</v>
      </c>
      <c r="E102" s="84">
        <v>0</v>
      </c>
      <c r="F102" s="85">
        <v>0</v>
      </c>
    </row>
    <row r="103" spans="1:6" ht="25.5" x14ac:dyDescent="0.2">
      <c r="A103" s="61" t="s">
        <v>171</v>
      </c>
      <c r="B103" s="65"/>
      <c r="C103" s="101" t="s">
        <v>465</v>
      </c>
      <c r="D103" s="83">
        <v>0</v>
      </c>
      <c r="E103" s="84">
        <v>0</v>
      </c>
      <c r="F103" s="85">
        <v>0</v>
      </c>
    </row>
    <row r="104" spans="1:6" s="108" customFormat="1" x14ac:dyDescent="0.2">
      <c r="A104" s="102" t="s">
        <v>231</v>
      </c>
      <c r="B104" s="103" t="s">
        <v>144</v>
      </c>
      <c r="C104" s="104" t="s">
        <v>232</v>
      </c>
      <c r="D104" s="105">
        <f>D105+D120+D116</f>
        <v>5870400</v>
      </c>
      <c r="E104" s="105">
        <f>E105+E120+E116</f>
        <v>292998.03000000003</v>
      </c>
      <c r="F104" s="107">
        <f t="shared" si="14"/>
        <v>5577401.9699999997</v>
      </c>
    </row>
    <row r="105" spans="1:6" x14ac:dyDescent="0.2">
      <c r="A105" s="102" t="s">
        <v>233</v>
      </c>
      <c r="B105" s="103" t="s">
        <v>144</v>
      </c>
      <c r="C105" s="104" t="s">
        <v>234</v>
      </c>
      <c r="D105" s="105">
        <f>D111+D112</f>
        <v>5082300</v>
      </c>
      <c r="E105" s="105">
        <f>E111+E115</f>
        <v>431.26</v>
      </c>
      <c r="F105" s="107">
        <f t="shared" si="14"/>
        <v>5081868.74</v>
      </c>
    </row>
    <row r="106" spans="1:6" ht="38.25" x14ac:dyDescent="0.2">
      <c r="A106" s="61" t="s">
        <v>235</v>
      </c>
      <c r="B106" s="62" t="s">
        <v>144</v>
      </c>
      <c r="C106" s="101" t="s">
        <v>236</v>
      </c>
      <c r="D106" s="89">
        <f t="shared" ref="D106:E110" si="15">D107</f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237</v>
      </c>
      <c r="B107" s="62" t="s">
        <v>144</v>
      </c>
      <c r="C107" s="101" t="s">
        <v>238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89.25" x14ac:dyDescent="0.2">
      <c r="A108" s="63" t="s">
        <v>239</v>
      </c>
      <c r="B108" s="62" t="s">
        <v>144</v>
      </c>
      <c r="C108" s="101" t="s">
        <v>240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1" t="s">
        <v>169</v>
      </c>
      <c r="B109" s="62" t="s">
        <v>144</v>
      </c>
      <c r="C109" s="101" t="s">
        <v>241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171</v>
      </c>
      <c r="B110" s="62" t="s">
        <v>144</v>
      </c>
      <c r="C110" s="101" t="s">
        <v>242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7" t="s">
        <v>173</v>
      </c>
      <c r="B111" s="135" t="s">
        <v>144</v>
      </c>
      <c r="C111" s="158" t="s">
        <v>243</v>
      </c>
      <c r="D111" s="89">
        <v>8000</v>
      </c>
      <c r="E111" s="84">
        <v>431.26</v>
      </c>
      <c r="F111" s="90">
        <f t="shared" si="14"/>
        <v>7568.74</v>
      </c>
    </row>
    <row r="112" spans="1:6" ht="125.25" customHeight="1" x14ac:dyDescent="0.2">
      <c r="A112" s="68" t="s">
        <v>452</v>
      </c>
      <c r="B112" s="135" t="s">
        <v>144</v>
      </c>
      <c r="C112" s="158" t="s">
        <v>453</v>
      </c>
      <c r="D112" s="89">
        <f t="shared" ref="D112:E114" si="16">D113</f>
        <v>5074300</v>
      </c>
      <c r="E112" s="89">
        <f t="shared" si="16"/>
        <v>0</v>
      </c>
      <c r="F112" s="89">
        <f t="shared" si="14"/>
        <v>5074300</v>
      </c>
    </row>
    <row r="113" spans="1:11" ht="25.5" x14ac:dyDescent="0.2">
      <c r="A113" s="61" t="s">
        <v>169</v>
      </c>
      <c r="B113" s="70"/>
      <c r="C113" s="141" t="s">
        <v>454</v>
      </c>
      <c r="D113" s="89">
        <f t="shared" si="16"/>
        <v>5074300</v>
      </c>
      <c r="E113" s="89">
        <f t="shared" si="16"/>
        <v>0</v>
      </c>
      <c r="F113" s="89">
        <f>D113-E113</f>
        <v>5074300</v>
      </c>
    </row>
    <row r="114" spans="1:11" ht="25.5" x14ac:dyDescent="0.2">
      <c r="A114" s="61" t="s">
        <v>171</v>
      </c>
      <c r="B114" s="70"/>
      <c r="C114" s="141" t="s">
        <v>455</v>
      </c>
      <c r="D114" s="89">
        <f t="shared" si="16"/>
        <v>5074300</v>
      </c>
      <c r="E114" s="89">
        <f t="shared" si="16"/>
        <v>0</v>
      </c>
      <c r="F114" s="89">
        <f t="shared" ref="F114:F115" si="17">D114-E114</f>
        <v>5074300</v>
      </c>
    </row>
    <row r="115" spans="1:11" ht="25.5" x14ac:dyDescent="0.2">
      <c r="A115" s="67" t="s">
        <v>173</v>
      </c>
      <c r="B115" s="70"/>
      <c r="C115" s="141" t="s">
        <v>456</v>
      </c>
      <c r="D115" s="89">
        <v>5074300</v>
      </c>
      <c r="E115" s="89">
        <v>0</v>
      </c>
      <c r="F115" s="89">
        <f t="shared" si="17"/>
        <v>5074300</v>
      </c>
    </row>
    <row r="116" spans="1:11" x14ac:dyDescent="0.2">
      <c r="A116" s="161" t="s">
        <v>475</v>
      </c>
      <c r="B116" s="159" t="s">
        <v>144</v>
      </c>
      <c r="C116" s="160" t="s">
        <v>474</v>
      </c>
      <c r="D116" s="110">
        <f>D117</f>
        <v>44200</v>
      </c>
      <c r="E116" s="110">
        <f>E117</f>
        <v>0</v>
      </c>
      <c r="F116" s="110"/>
    </row>
    <row r="117" spans="1:11" ht="59.25" customHeight="1" x14ac:dyDescent="0.2">
      <c r="A117" s="68" t="s">
        <v>476</v>
      </c>
      <c r="B117" s="70"/>
      <c r="C117" s="141" t="s">
        <v>473</v>
      </c>
      <c r="D117" s="89">
        <f>D119</f>
        <v>44200</v>
      </c>
      <c r="E117" s="89">
        <f>E119</f>
        <v>0</v>
      </c>
      <c r="F117" s="89"/>
    </row>
    <row r="118" spans="1:11" hidden="1" x14ac:dyDescent="0.2">
      <c r="A118" s="134"/>
      <c r="B118" s="70"/>
      <c r="C118" s="141" t="s">
        <v>472</v>
      </c>
      <c r="D118" s="89"/>
      <c r="E118" s="89"/>
      <c r="F118" s="89"/>
    </row>
    <row r="119" spans="1:11" ht="51" x14ac:dyDescent="0.2">
      <c r="A119" s="134" t="s">
        <v>478</v>
      </c>
      <c r="B119" s="70"/>
      <c r="C119" s="141" t="s">
        <v>472</v>
      </c>
      <c r="D119" s="89">
        <v>44200</v>
      </c>
      <c r="E119" s="89">
        <v>0</v>
      </c>
      <c r="F119" s="89"/>
    </row>
    <row r="120" spans="1:11" x14ac:dyDescent="0.2">
      <c r="A120" s="113" t="s">
        <v>244</v>
      </c>
      <c r="B120" s="159" t="s">
        <v>144</v>
      </c>
      <c r="C120" s="160" t="s">
        <v>245</v>
      </c>
      <c r="D120" s="110">
        <f>D127+D132+D136+D138+D140+D146+D126+D155+D149</f>
        <v>743900</v>
      </c>
      <c r="E120" s="110">
        <f>E127+E132+E136+E138+E140+E146+E126+E155</f>
        <v>292566.77</v>
      </c>
      <c r="F120" s="110" t="e">
        <f t="shared" ref="F120" si="18">F121+F141</f>
        <v>#VALUE!</v>
      </c>
    </row>
    <row r="121" spans="1:11" ht="38.25" x14ac:dyDescent="0.2">
      <c r="A121" s="64" t="s">
        <v>235</v>
      </c>
      <c r="B121" s="65" t="s">
        <v>144</v>
      </c>
      <c r="C121" s="99" t="s">
        <v>246</v>
      </c>
      <c r="D121" s="83">
        <f>D122+D128</f>
        <v>597900</v>
      </c>
      <c r="E121" s="83">
        <f>E122+E128+E140</f>
        <v>292566.77</v>
      </c>
      <c r="F121" s="83" t="e">
        <f t="shared" ref="F121" si="19">F122+F128</f>
        <v>#VALUE!</v>
      </c>
    </row>
    <row r="122" spans="1:11" ht="38.25" x14ac:dyDescent="0.2">
      <c r="A122" s="61" t="s">
        <v>247</v>
      </c>
      <c r="B122" s="62" t="s">
        <v>144</v>
      </c>
      <c r="C122" s="101" t="s">
        <v>248</v>
      </c>
      <c r="D122" s="89">
        <f>D123</f>
        <v>450000</v>
      </c>
      <c r="E122" s="89">
        <f>E126+E127</f>
        <v>132139.87</v>
      </c>
      <c r="F122" s="89">
        <f t="shared" ref="F122" si="20">F123</f>
        <v>317860.13</v>
      </c>
    </row>
    <row r="123" spans="1:11" ht="102" x14ac:dyDescent="0.2">
      <c r="A123" s="63" t="s">
        <v>249</v>
      </c>
      <c r="B123" s="62" t="s">
        <v>144</v>
      </c>
      <c r="C123" s="101" t="s">
        <v>250</v>
      </c>
      <c r="D123" s="89">
        <f>D124</f>
        <v>450000</v>
      </c>
      <c r="E123" s="91">
        <f t="shared" ref="E123:E124" si="21">E124</f>
        <v>132139.87</v>
      </c>
      <c r="F123" s="90">
        <f t="shared" si="14"/>
        <v>317860.13</v>
      </c>
    </row>
    <row r="124" spans="1:11" ht="25.5" x14ac:dyDescent="0.2">
      <c r="A124" s="61" t="s">
        <v>169</v>
      </c>
      <c r="B124" s="62" t="s">
        <v>144</v>
      </c>
      <c r="C124" s="101" t="s">
        <v>251</v>
      </c>
      <c r="D124" s="89">
        <f>D126+D127</f>
        <v>450000</v>
      </c>
      <c r="E124" s="91">
        <f t="shared" si="21"/>
        <v>132139.87</v>
      </c>
      <c r="F124" s="90">
        <f t="shared" si="14"/>
        <v>317860.13</v>
      </c>
      <c r="K124">
        <v>9</v>
      </c>
    </row>
    <row r="125" spans="1:11" ht="25.5" x14ac:dyDescent="0.2">
      <c r="A125" s="61" t="s">
        <v>171</v>
      </c>
      <c r="B125" s="62" t="s">
        <v>144</v>
      </c>
      <c r="C125" s="101" t="s">
        <v>252</v>
      </c>
      <c r="D125" s="89">
        <f>D127</f>
        <v>450000</v>
      </c>
      <c r="E125" s="91">
        <f>E127</f>
        <v>132139.87</v>
      </c>
      <c r="F125" s="90">
        <f t="shared" si="14"/>
        <v>317860.13</v>
      </c>
    </row>
    <row r="126" spans="1:11" ht="25.5" x14ac:dyDescent="0.2">
      <c r="A126" s="67" t="s">
        <v>173</v>
      </c>
      <c r="B126" s="62"/>
      <c r="C126" s="101" t="s">
        <v>477</v>
      </c>
      <c r="D126" s="89">
        <v>0</v>
      </c>
      <c r="E126" s="91">
        <v>0</v>
      </c>
      <c r="F126" s="90"/>
    </row>
    <row r="127" spans="1:11" x14ac:dyDescent="0.2">
      <c r="A127" s="61" t="s">
        <v>446</v>
      </c>
      <c r="B127" s="62" t="s">
        <v>144</v>
      </c>
      <c r="C127" s="101" t="s">
        <v>447</v>
      </c>
      <c r="D127" s="89">
        <v>450000</v>
      </c>
      <c r="E127" s="91">
        <v>132139.87</v>
      </c>
      <c r="F127" s="90">
        <f t="shared" si="14"/>
        <v>317860.13</v>
      </c>
    </row>
    <row r="128" spans="1:11" ht="25.5" x14ac:dyDescent="0.2">
      <c r="A128" s="61" t="s">
        <v>253</v>
      </c>
      <c r="B128" s="62" t="s">
        <v>144</v>
      </c>
      <c r="C128" s="101" t="s">
        <v>254</v>
      </c>
      <c r="D128" s="89">
        <f>D132+D136+D138</f>
        <v>147900</v>
      </c>
      <c r="E128" s="89">
        <f t="shared" ref="E128:F128" si="22">E132+E136+E138</f>
        <v>135426.9</v>
      </c>
      <c r="F128" s="89" t="e">
        <f t="shared" si="22"/>
        <v>#VALUE!</v>
      </c>
    </row>
    <row r="129" spans="1:6" ht="76.5" x14ac:dyDescent="0.2">
      <c r="A129" s="63" t="s">
        <v>255</v>
      </c>
      <c r="B129" s="62" t="s">
        <v>144</v>
      </c>
      <c r="C129" s="101" t="s">
        <v>256</v>
      </c>
      <c r="D129" s="89">
        <f>D130</f>
        <v>30000</v>
      </c>
      <c r="E129" s="91">
        <f>E130</f>
        <v>28712</v>
      </c>
      <c r="F129" s="90">
        <f t="shared" si="14"/>
        <v>1288</v>
      </c>
    </row>
    <row r="130" spans="1:6" ht="25.5" x14ac:dyDescent="0.2">
      <c r="A130" s="61" t="s">
        <v>169</v>
      </c>
      <c r="B130" s="62" t="s">
        <v>144</v>
      </c>
      <c r="C130" s="101" t="s">
        <v>257</v>
      </c>
      <c r="D130" s="89">
        <f>D131</f>
        <v>30000</v>
      </c>
      <c r="E130" s="91">
        <f>E132</f>
        <v>28712</v>
      </c>
      <c r="F130" s="90">
        <f t="shared" si="14"/>
        <v>1288</v>
      </c>
    </row>
    <row r="131" spans="1:6" ht="25.5" x14ac:dyDescent="0.2">
      <c r="A131" s="61" t="s">
        <v>171</v>
      </c>
      <c r="B131" s="62" t="s">
        <v>144</v>
      </c>
      <c r="C131" s="101" t="s">
        <v>258</v>
      </c>
      <c r="D131" s="89">
        <f>D132</f>
        <v>30000</v>
      </c>
      <c r="E131" s="91">
        <f>E132</f>
        <v>28712</v>
      </c>
      <c r="F131" s="90">
        <f t="shared" si="14"/>
        <v>1288</v>
      </c>
    </row>
    <row r="132" spans="1:6" ht="25.5" x14ac:dyDescent="0.2">
      <c r="A132" s="61" t="s">
        <v>173</v>
      </c>
      <c r="B132" s="62" t="s">
        <v>144</v>
      </c>
      <c r="C132" s="101" t="s">
        <v>259</v>
      </c>
      <c r="D132" s="89">
        <v>30000</v>
      </c>
      <c r="E132" s="91">
        <v>28712</v>
      </c>
      <c r="F132" s="90">
        <f t="shared" si="14"/>
        <v>1288</v>
      </c>
    </row>
    <row r="133" spans="1:6" ht="102" x14ac:dyDescent="0.2">
      <c r="A133" s="63" t="s">
        <v>260</v>
      </c>
      <c r="B133" s="62" t="s">
        <v>144</v>
      </c>
      <c r="C133" s="101" t="s">
        <v>261</v>
      </c>
      <c r="D133" s="89">
        <f>D134</f>
        <v>117900</v>
      </c>
      <c r="E133" s="91">
        <f t="shared" ref="D133:E135" si="23">E134</f>
        <v>106714.9</v>
      </c>
      <c r="F133" s="90">
        <f t="shared" si="14"/>
        <v>11185.100000000006</v>
      </c>
    </row>
    <row r="134" spans="1:6" ht="25.5" x14ac:dyDescent="0.2">
      <c r="A134" s="61" t="s">
        <v>169</v>
      </c>
      <c r="B134" s="62" t="s">
        <v>144</v>
      </c>
      <c r="C134" s="101" t="s">
        <v>262</v>
      </c>
      <c r="D134" s="89">
        <f t="shared" si="23"/>
        <v>117900</v>
      </c>
      <c r="E134" s="91">
        <f t="shared" si="23"/>
        <v>106714.9</v>
      </c>
      <c r="F134" s="90">
        <f t="shared" si="14"/>
        <v>11185.100000000006</v>
      </c>
    </row>
    <row r="135" spans="1:6" ht="25.5" x14ac:dyDescent="0.2">
      <c r="A135" s="61" t="s">
        <v>171</v>
      </c>
      <c r="B135" s="62" t="s">
        <v>144</v>
      </c>
      <c r="C135" s="101" t="s">
        <v>263</v>
      </c>
      <c r="D135" s="89">
        <f>D136</f>
        <v>117900</v>
      </c>
      <c r="E135" s="91">
        <f t="shared" si="23"/>
        <v>106714.9</v>
      </c>
      <c r="F135" s="90">
        <f t="shared" si="14"/>
        <v>11185.100000000006</v>
      </c>
    </row>
    <row r="136" spans="1:6" ht="25.5" x14ac:dyDescent="0.2">
      <c r="A136" s="61" t="s">
        <v>173</v>
      </c>
      <c r="B136" s="62" t="s">
        <v>144</v>
      </c>
      <c r="C136" s="101" t="s">
        <v>264</v>
      </c>
      <c r="D136" s="89">
        <v>117900</v>
      </c>
      <c r="E136" s="91">
        <v>106714.9</v>
      </c>
      <c r="F136" s="90">
        <f t="shared" si="14"/>
        <v>11185.100000000006</v>
      </c>
    </row>
    <row r="137" spans="1:6" ht="101.25" customHeight="1" x14ac:dyDescent="0.2">
      <c r="A137" s="139" t="s">
        <v>428</v>
      </c>
      <c r="B137" s="62"/>
      <c r="C137" s="101" t="s">
        <v>426</v>
      </c>
      <c r="D137" s="89">
        <f>D138</f>
        <v>0</v>
      </c>
      <c r="E137" s="91">
        <v>0</v>
      </c>
      <c r="F137" s="90" t="str">
        <f t="shared" si="14"/>
        <v>-</v>
      </c>
    </row>
    <row r="138" spans="1:6" ht="25.5" x14ac:dyDescent="0.2">
      <c r="A138" s="61" t="s">
        <v>173</v>
      </c>
      <c r="B138" s="62"/>
      <c r="C138" s="101" t="s">
        <v>427</v>
      </c>
      <c r="D138" s="89">
        <v>0</v>
      </c>
      <c r="E138" s="91">
        <v>0</v>
      </c>
      <c r="F138" s="90" t="str">
        <f t="shared" si="14"/>
        <v>-</v>
      </c>
    </row>
    <row r="139" spans="1:6" ht="114.75" x14ac:dyDescent="0.2">
      <c r="A139" s="61" t="s">
        <v>450</v>
      </c>
      <c r="B139" s="62"/>
      <c r="C139" s="101" t="s">
        <v>448</v>
      </c>
      <c r="D139" s="89">
        <f>D140</f>
        <v>60000</v>
      </c>
      <c r="E139" s="91">
        <f>E140</f>
        <v>25000</v>
      </c>
      <c r="F139" s="90"/>
    </row>
    <row r="140" spans="1:6" x14ac:dyDescent="0.2">
      <c r="A140" s="61" t="s">
        <v>134</v>
      </c>
      <c r="B140" s="62"/>
      <c r="C140" s="101" t="s">
        <v>449</v>
      </c>
      <c r="D140" s="89">
        <v>60000</v>
      </c>
      <c r="E140" s="91">
        <v>25000</v>
      </c>
      <c r="F140" s="90"/>
    </row>
    <row r="141" spans="1:6" ht="38.25" x14ac:dyDescent="0.2">
      <c r="A141" s="61" t="s">
        <v>265</v>
      </c>
      <c r="B141" s="62" t="s">
        <v>144</v>
      </c>
      <c r="C141" s="101" t="s">
        <v>266</v>
      </c>
      <c r="D141" s="89">
        <f t="shared" ref="D141:E143" si="24">D142</f>
        <v>80000</v>
      </c>
      <c r="E141" s="91">
        <f t="shared" si="24"/>
        <v>0</v>
      </c>
      <c r="F141" s="90">
        <f t="shared" ref="F141:F178" si="25">IF(OR(D141="-",IF(E141="-",0,E141)&gt;=IF(D141="-",0,D141)),"-",IF(D141="-",0,D141)-IF(E141="-",0,E141))</f>
        <v>80000</v>
      </c>
    </row>
    <row r="142" spans="1:6" ht="25.5" x14ac:dyDescent="0.2">
      <c r="A142" s="61" t="s">
        <v>267</v>
      </c>
      <c r="B142" s="62" t="s">
        <v>144</v>
      </c>
      <c r="C142" s="101" t="s">
        <v>268</v>
      </c>
      <c r="D142" s="89">
        <f t="shared" si="24"/>
        <v>80000</v>
      </c>
      <c r="E142" s="91">
        <f t="shared" si="24"/>
        <v>0</v>
      </c>
      <c r="F142" s="90">
        <f t="shared" si="25"/>
        <v>80000</v>
      </c>
    </row>
    <row r="143" spans="1:6" ht="102" x14ac:dyDescent="0.2">
      <c r="A143" s="63" t="s">
        <v>269</v>
      </c>
      <c r="B143" s="62" t="s">
        <v>144</v>
      </c>
      <c r="C143" s="101" t="s">
        <v>270</v>
      </c>
      <c r="D143" s="89">
        <f t="shared" si="24"/>
        <v>80000</v>
      </c>
      <c r="E143" s="91">
        <f t="shared" si="24"/>
        <v>0</v>
      </c>
      <c r="F143" s="90">
        <f t="shared" si="25"/>
        <v>80000</v>
      </c>
    </row>
    <row r="144" spans="1:6" ht="25.5" x14ac:dyDescent="0.2">
      <c r="A144" s="61" t="s">
        <v>169</v>
      </c>
      <c r="B144" s="62" t="s">
        <v>144</v>
      </c>
      <c r="C144" s="101" t="s">
        <v>271</v>
      </c>
      <c r="D144" s="89">
        <f>D145</f>
        <v>80000</v>
      </c>
      <c r="E144" s="91">
        <f>E146</f>
        <v>0</v>
      </c>
      <c r="F144" s="90">
        <f t="shared" si="25"/>
        <v>80000</v>
      </c>
    </row>
    <row r="145" spans="1:6" ht="25.5" x14ac:dyDescent="0.2">
      <c r="A145" s="61" t="s">
        <v>171</v>
      </c>
      <c r="B145" s="62" t="s">
        <v>144</v>
      </c>
      <c r="C145" s="101" t="s">
        <v>272</v>
      </c>
      <c r="D145" s="89">
        <f>D146</f>
        <v>80000</v>
      </c>
      <c r="E145" s="91">
        <f>E146</f>
        <v>0</v>
      </c>
      <c r="F145" s="90">
        <f t="shared" si="25"/>
        <v>80000</v>
      </c>
    </row>
    <row r="146" spans="1:6" ht="25.5" x14ac:dyDescent="0.2">
      <c r="A146" s="61" t="s">
        <v>173</v>
      </c>
      <c r="B146" s="62" t="s">
        <v>144</v>
      </c>
      <c r="C146" s="101" t="s">
        <v>273</v>
      </c>
      <c r="D146" s="89">
        <v>80000</v>
      </c>
      <c r="E146" s="91">
        <v>0</v>
      </c>
      <c r="F146" s="90">
        <f t="shared" si="25"/>
        <v>80000</v>
      </c>
    </row>
    <row r="147" spans="1:6" ht="25.5" x14ac:dyDescent="0.2">
      <c r="A147" s="61" t="s">
        <v>183</v>
      </c>
      <c r="B147" s="65"/>
      <c r="C147" s="101" t="s">
        <v>515</v>
      </c>
      <c r="D147" s="83">
        <v>6000</v>
      </c>
      <c r="E147" s="84">
        <v>0</v>
      </c>
      <c r="F147" s="90"/>
    </row>
    <row r="148" spans="1:6" ht="51" x14ac:dyDescent="0.2">
      <c r="A148" s="64" t="s">
        <v>518</v>
      </c>
      <c r="B148" s="65"/>
      <c r="C148" s="101" t="s">
        <v>516</v>
      </c>
      <c r="D148" s="83">
        <v>6000</v>
      </c>
      <c r="E148" s="84">
        <v>0</v>
      </c>
      <c r="F148" s="90"/>
    </row>
    <row r="149" spans="1:6" x14ac:dyDescent="0.2">
      <c r="A149" s="61" t="s">
        <v>446</v>
      </c>
      <c r="B149" s="65"/>
      <c r="C149" s="101" t="s">
        <v>517</v>
      </c>
      <c r="D149" s="83">
        <v>6000</v>
      </c>
      <c r="E149" s="84">
        <v>0</v>
      </c>
      <c r="F149" s="90"/>
    </row>
    <row r="150" spans="1:6" ht="51" x14ac:dyDescent="0.2">
      <c r="A150" s="64" t="s">
        <v>500</v>
      </c>
      <c r="B150" s="65"/>
      <c r="C150" s="101" t="s">
        <v>493</v>
      </c>
      <c r="D150" s="83">
        <f t="shared" ref="D150:E154" si="26">D151</f>
        <v>0</v>
      </c>
      <c r="E150" s="83">
        <f t="shared" si="26"/>
        <v>0</v>
      </c>
      <c r="F150" s="90" t="str">
        <f t="shared" si="25"/>
        <v>-</v>
      </c>
    </row>
    <row r="151" spans="1:6" ht="25.5" x14ac:dyDescent="0.2">
      <c r="A151" s="64" t="s">
        <v>501</v>
      </c>
      <c r="B151" s="65"/>
      <c r="C151" s="101" t="s">
        <v>494</v>
      </c>
      <c r="D151" s="83">
        <f t="shared" si="26"/>
        <v>0</v>
      </c>
      <c r="E151" s="83">
        <f t="shared" si="26"/>
        <v>0</v>
      </c>
      <c r="F151" s="90" t="str">
        <f t="shared" si="25"/>
        <v>-</v>
      </c>
    </row>
    <row r="152" spans="1:6" ht="102" x14ac:dyDescent="0.2">
      <c r="A152" s="64" t="s">
        <v>499</v>
      </c>
      <c r="B152" s="65"/>
      <c r="C152" s="101" t="s">
        <v>495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25.5" x14ac:dyDescent="0.2">
      <c r="A153" s="61" t="s">
        <v>169</v>
      </c>
      <c r="B153" s="65"/>
      <c r="C153" s="101" t="s">
        <v>496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171</v>
      </c>
      <c r="B154" s="65"/>
      <c r="C154" s="101" t="s">
        <v>497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173</v>
      </c>
      <c r="B155" s="65"/>
      <c r="C155" s="101" t="s">
        <v>498</v>
      </c>
      <c r="D155" s="83">
        <v>0</v>
      </c>
      <c r="E155" s="83">
        <v>0</v>
      </c>
      <c r="F155" s="90" t="str">
        <f t="shared" si="25"/>
        <v>-</v>
      </c>
    </row>
    <row r="156" spans="1:6" s="108" customFormat="1" x14ac:dyDescent="0.2">
      <c r="A156" s="102" t="s">
        <v>274</v>
      </c>
      <c r="B156" s="103" t="s">
        <v>144</v>
      </c>
      <c r="C156" s="104" t="s">
        <v>275</v>
      </c>
      <c r="D156" s="105">
        <f t="shared" ref="D156:D162" si="27">D157</f>
        <v>0</v>
      </c>
      <c r="E156" s="106">
        <f>E160</f>
        <v>0</v>
      </c>
      <c r="F156" s="107" t="str">
        <f t="shared" si="25"/>
        <v>-</v>
      </c>
    </row>
    <row r="157" spans="1:6" ht="25.5" x14ac:dyDescent="0.2">
      <c r="A157" s="64" t="s">
        <v>276</v>
      </c>
      <c r="B157" s="65" t="s">
        <v>144</v>
      </c>
      <c r="C157" s="99" t="s">
        <v>277</v>
      </c>
      <c r="D157" s="83">
        <f t="shared" si="27"/>
        <v>0</v>
      </c>
      <c r="E157" s="84">
        <f t="shared" ref="E157:E162" si="28">E158</f>
        <v>0</v>
      </c>
      <c r="F157" s="85" t="str">
        <f t="shared" si="25"/>
        <v>-</v>
      </c>
    </row>
    <row r="158" spans="1:6" ht="38.25" x14ac:dyDescent="0.2">
      <c r="A158" s="61" t="s">
        <v>278</v>
      </c>
      <c r="B158" s="62" t="s">
        <v>144</v>
      </c>
      <c r="C158" s="101" t="s">
        <v>279</v>
      </c>
      <c r="D158" s="89">
        <f t="shared" si="27"/>
        <v>0</v>
      </c>
      <c r="E158" s="84">
        <f t="shared" si="28"/>
        <v>0</v>
      </c>
      <c r="F158" s="90" t="str">
        <f t="shared" si="25"/>
        <v>-</v>
      </c>
    </row>
    <row r="159" spans="1:6" ht="38.25" x14ac:dyDescent="0.2">
      <c r="A159" s="61" t="s">
        <v>280</v>
      </c>
      <c r="B159" s="62" t="s">
        <v>144</v>
      </c>
      <c r="C159" s="101" t="s">
        <v>281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89.25" x14ac:dyDescent="0.2">
      <c r="A160" s="63" t="s">
        <v>282</v>
      </c>
      <c r="B160" s="62" t="s">
        <v>144</v>
      </c>
      <c r="C160" s="101" t="s">
        <v>283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25.5" x14ac:dyDescent="0.2">
      <c r="A161" s="61" t="s">
        <v>169</v>
      </c>
      <c r="B161" s="62" t="s">
        <v>144</v>
      </c>
      <c r="C161" s="101" t="s">
        <v>284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171</v>
      </c>
      <c r="B162" s="62" t="s">
        <v>144</v>
      </c>
      <c r="C162" s="101" t="s">
        <v>285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173</v>
      </c>
      <c r="B163" s="62" t="s">
        <v>144</v>
      </c>
      <c r="C163" s="101" t="s">
        <v>286</v>
      </c>
      <c r="D163" s="89">
        <v>0</v>
      </c>
      <c r="E163" s="84">
        <v>0</v>
      </c>
      <c r="F163" s="90" t="str">
        <f t="shared" si="25"/>
        <v>-</v>
      </c>
    </row>
    <row r="164" spans="1:6" s="108" customFormat="1" x14ac:dyDescent="0.2">
      <c r="A164" s="102" t="s">
        <v>287</v>
      </c>
      <c r="B164" s="103" t="s">
        <v>144</v>
      </c>
      <c r="C164" s="104" t="s">
        <v>288</v>
      </c>
      <c r="D164" s="105">
        <f>D165</f>
        <v>15000</v>
      </c>
      <c r="E164" s="106">
        <f t="shared" ref="E164:E170" si="29">E165</f>
        <v>11000</v>
      </c>
      <c r="F164" s="107">
        <f t="shared" si="25"/>
        <v>4000</v>
      </c>
    </row>
    <row r="165" spans="1:6" ht="25.5" x14ac:dyDescent="0.2">
      <c r="A165" s="64" t="s">
        <v>289</v>
      </c>
      <c r="B165" s="65" t="s">
        <v>144</v>
      </c>
      <c r="C165" s="99" t="s">
        <v>290</v>
      </c>
      <c r="D165" s="83">
        <f>D166</f>
        <v>15000</v>
      </c>
      <c r="E165" s="84">
        <f t="shared" si="29"/>
        <v>11000</v>
      </c>
      <c r="F165" s="85">
        <f t="shared" si="25"/>
        <v>4000</v>
      </c>
    </row>
    <row r="166" spans="1:6" ht="25.5" x14ac:dyDescent="0.2">
      <c r="A166" s="61" t="s">
        <v>183</v>
      </c>
      <c r="B166" s="62" t="s">
        <v>144</v>
      </c>
      <c r="C166" s="101" t="s">
        <v>291</v>
      </c>
      <c r="D166" s="89">
        <f>D168</f>
        <v>15000</v>
      </c>
      <c r="E166" s="91">
        <f t="shared" si="29"/>
        <v>11000</v>
      </c>
      <c r="F166" s="90">
        <f t="shared" si="25"/>
        <v>4000</v>
      </c>
    </row>
    <row r="167" spans="1:6" x14ac:dyDescent="0.2">
      <c r="A167" s="61" t="s">
        <v>184</v>
      </c>
      <c r="B167" s="62" t="s">
        <v>144</v>
      </c>
      <c r="C167" s="101" t="s">
        <v>292</v>
      </c>
      <c r="D167" s="89">
        <f>D168</f>
        <v>15000</v>
      </c>
      <c r="E167" s="91">
        <f t="shared" si="29"/>
        <v>11000</v>
      </c>
      <c r="F167" s="90">
        <f t="shared" si="25"/>
        <v>4000</v>
      </c>
    </row>
    <row r="168" spans="1:6" ht="63.75" x14ac:dyDescent="0.2">
      <c r="A168" s="61" t="s">
        <v>293</v>
      </c>
      <c r="B168" s="62" t="s">
        <v>144</v>
      </c>
      <c r="C168" s="101" t="s">
        <v>294</v>
      </c>
      <c r="D168" s="89">
        <f>D170</f>
        <v>15000</v>
      </c>
      <c r="E168" s="91">
        <f t="shared" si="29"/>
        <v>11000</v>
      </c>
      <c r="F168" s="90">
        <f t="shared" si="25"/>
        <v>4000</v>
      </c>
    </row>
    <row r="169" spans="1:6" ht="25.5" x14ac:dyDescent="0.2">
      <c r="A169" s="61" t="s">
        <v>169</v>
      </c>
      <c r="B169" s="62" t="s">
        <v>144</v>
      </c>
      <c r="C169" s="101" t="s">
        <v>295</v>
      </c>
      <c r="D169" s="89">
        <f>D170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171</v>
      </c>
      <c r="B170" s="62" t="s">
        <v>144</v>
      </c>
      <c r="C170" s="101" t="s">
        <v>296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173</v>
      </c>
      <c r="B171" s="62" t="s">
        <v>144</v>
      </c>
      <c r="C171" s="101" t="s">
        <v>297</v>
      </c>
      <c r="D171" s="89">
        <v>15000</v>
      </c>
      <c r="E171" s="91">
        <v>11000</v>
      </c>
      <c r="F171" s="90">
        <f t="shared" si="25"/>
        <v>4000</v>
      </c>
    </row>
    <row r="172" spans="1:6" s="108" customFormat="1" x14ac:dyDescent="0.2">
      <c r="A172" s="102" t="s">
        <v>298</v>
      </c>
      <c r="B172" s="103" t="s">
        <v>144</v>
      </c>
      <c r="C172" s="104" t="s">
        <v>299</v>
      </c>
      <c r="D172" s="105">
        <f t="shared" ref="D172:E177" si="30">D173</f>
        <v>55989300</v>
      </c>
      <c r="E172" s="106">
        <f>E173</f>
        <v>8578918</v>
      </c>
      <c r="F172" s="107">
        <f t="shared" si="25"/>
        <v>47410382</v>
      </c>
    </row>
    <row r="173" spans="1:6" x14ac:dyDescent="0.2">
      <c r="A173" s="102" t="s">
        <v>300</v>
      </c>
      <c r="B173" s="103" t="s">
        <v>144</v>
      </c>
      <c r="C173" s="104" t="s">
        <v>301</v>
      </c>
      <c r="D173" s="105">
        <f>D177+D181+D182</f>
        <v>55989300</v>
      </c>
      <c r="E173" s="105">
        <f>E177+E181+E182</f>
        <v>8578918</v>
      </c>
      <c r="F173" s="107">
        <f t="shared" si="25"/>
        <v>47410382</v>
      </c>
    </row>
    <row r="174" spans="1:6" ht="25.5" x14ac:dyDescent="0.2">
      <c r="A174" s="61" t="s">
        <v>302</v>
      </c>
      <c r="B174" s="62" t="s">
        <v>144</v>
      </c>
      <c r="C174" s="101" t="s">
        <v>303</v>
      </c>
      <c r="D174" s="89">
        <f t="shared" si="30"/>
        <v>4058900</v>
      </c>
      <c r="E174" s="91">
        <f>E175</f>
        <v>1380000</v>
      </c>
      <c r="F174" s="90">
        <f t="shared" si="25"/>
        <v>2678900</v>
      </c>
    </row>
    <row r="175" spans="1:6" x14ac:dyDescent="0.2">
      <c r="A175" s="61" t="s">
        <v>304</v>
      </c>
      <c r="B175" s="62" t="s">
        <v>144</v>
      </c>
      <c r="C175" s="101" t="s">
        <v>305</v>
      </c>
      <c r="D175" s="89">
        <f>D179+D181+D180</f>
        <v>4058900</v>
      </c>
      <c r="E175" s="91">
        <f>E176</f>
        <v>1380000</v>
      </c>
      <c r="F175" s="90">
        <f t="shared" si="25"/>
        <v>2678900</v>
      </c>
    </row>
    <row r="176" spans="1:6" ht="76.5" x14ac:dyDescent="0.2">
      <c r="A176" s="63" t="s">
        <v>306</v>
      </c>
      <c r="B176" s="62" t="s">
        <v>144</v>
      </c>
      <c r="C176" s="101" t="s">
        <v>307</v>
      </c>
      <c r="D176" s="89">
        <f t="shared" si="30"/>
        <v>2710600</v>
      </c>
      <c r="E176" s="89">
        <f t="shared" si="30"/>
        <v>1380000</v>
      </c>
      <c r="F176" s="90">
        <f t="shared" si="25"/>
        <v>1330600</v>
      </c>
    </row>
    <row r="177" spans="1:6" ht="25.5" x14ac:dyDescent="0.2">
      <c r="A177" s="61" t="s">
        <v>308</v>
      </c>
      <c r="B177" s="62" t="s">
        <v>144</v>
      </c>
      <c r="C177" s="101" t="s">
        <v>309</v>
      </c>
      <c r="D177" s="89">
        <f t="shared" si="30"/>
        <v>2710600</v>
      </c>
      <c r="E177" s="89">
        <f t="shared" si="30"/>
        <v>1380000</v>
      </c>
      <c r="F177" s="90">
        <f t="shared" si="25"/>
        <v>1330600</v>
      </c>
    </row>
    <row r="178" spans="1:6" x14ac:dyDescent="0.2">
      <c r="A178" s="61" t="s">
        <v>310</v>
      </c>
      <c r="B178" s="62" t="s">
        <v>144</v>
      </c>
      <c r="C178" s="101" t="s">
        <v>311</v>
      </c>
      <c r="D178" s="89">
        <f>D179+D180</f>
        <v>2710600</v>
      </c>
      <c r="E178" s="89">
        <f>E179+E180</f>
        <v>1380000</v>
      </c>
      <c r="F178" s="90">
        <f t="shared" si="25"/>
        <v>1330600</v>
      </c>
    </row>
    <row r="179" spans="1:6" ht="51" x14ac:dyDescent="0.2">
      <c r="A179" s="61" t="s">
        <v>312</v>
      </c>
      <c r="B179" s="62" t="s">
        <v>144</v>
      </c>
      <c r="C179" s="101" t="s">
        <v>313</v>
      </c>
      <c r="D179" s="89">
        <v>2710600</v>
      </c>
      <c r="E179" s="91">
        <v>1380000</v>
      </c>
      <c r="F179" s="90">
        <f t="shared" ref="F179:F193" si="31">IF(OR(D179="-",IF(E179="-",0,E179)&gt;=IF(D179="-",0,D179)),"-",IF(D179="-",0,D179)-IF(E179="-",0,E179))</f>
        <v>1330600</v>
      </c>
    </row>
    <row r="180" spans="1:6" ht="51" x14ac:dyDescent="0.2">
      <c r="A180" s="61" t="s">
        <v>312</v>
      </c>
      <c r="B180" s="62" t="s">
        <v>144</v>
      </c>
      <c r="C180" s="101" t="s">
        <v>483</v>
      </c>
      <c r="D180" s="89">
        <v>0</v>
      </c>
      <c r="E180" s="91">
        <v>0</v>
      </c>
      <c r="F180" s="90"/>
    </row>
    <row r="181" spans="1:6" ht="63.75" x14ac:dyDescent="0.2">
      <c r="A181" s="64" t="s">
        <v>451</v>
      </c>
      <c r="B181" s="62" t="s">
        <v>144</v>
      </c>
      <c r="C181" s="101" t="s">
        <v>482</v>
      </c>
      <c r="D181" s="89">
        <v>1348300</v>
      </c>
      <c r="E181" s="91">
        <v>0</v>
      </c>
      <c r="F181" s="90">
        <f>D181-E181</f>
        <v>1348300</v>
      </c>
    </row>
    <row r="182" spans="1:6" ht="72.75" customHeight="1" x14ac:dyDescent="0.2">
      <c r="A182" s="64" t="s">
        <v>504</v>
      </c>
      <c r="B182" s="62"/>
      <c r="C182" s="101" t="s">
        <v>505</v>
      </c>
      <c r="D182" s="89">
        <v>51930400</v>
      </c>
      <c r="E182" s="91">
        <v>7198918</v>
      </c>
      <c r="F182" s="90"/>
    </row>
    <row r="183" spans="1:6" x14ac:dyDescent="0.2">
      <c r="A183" s="102" t="s">
        <v>314</v>
      </c>
      <c r="B183" s="109" t="s">
        <v>144</v>
      </c>
      <c r="C183" s="104" t="s">
        <v>315</v>
      </c>
      <c r="D183" s="110">
        <f>D184</f>
        <v>90100</v>
      </c>
      <c r="E183" s="111">
        <f>E184</f>
        <v>40674.400000000001</v>
      </c>
      <c r="F183" s="112">
        <f t="shared" si="31"/>
        <v>49425.599999999999</v>
      </c>
    </row>
    <row r="184" spans="1:6" x14ac:dyDescent="0.2">
      <c r="A184" s="64" t="s">
        <v>316</v>
      </c>
      <c r="B184" s="65" t="s">
        <v>144</v>
      </c>
      <c r="C184" s="99" t="s">
        <v>317</v>
      </c>
      <c r="D184" s="83">
        <f>D185</f>
        <v>90100</v>
      </c>
      <c r="E184" s="91">
        <f>E185</f>
        <v>40674.400000000001</v>
      </c>
      <c r="F184" s="85">
        <f t="shared" si="31"/>
        <v>49425.599999999999</v>
      </c>
    </row>
    <row r="185" spans="1:6" x14ac:dyDescent="0.2">
      <c r="A185" s="61" t="s">
        <v>184</v>
      </c>
      <c r="B185" s="62" t="s">
        <v>144</v>
      </c>
      <c r="C185" s="101" t="s">
        <v>318</v>
      </c>
      <c r="D185" s="89">
        <f t="shared" ref="D185:D188" si="32">D186</f>
        <v>90100</v>
      </c>
      <c r="E185" s="91">
        <f t="shared" ref="E185:E188" si="33">E186</f>
        <v>40674.400000000001</v>
      </c>
      <c r="F185" s="90">
        <f t="shared" si="31"/>
        <v>49425.599999999999</v>
      </c>
    </row>
    <row r="186" spans="1:6" ht="63.75" x14ac:dyDescent="0.2">
      <c r="A186" s="61" t="s">
        <v>320</v>
      </c>
      <c r="B186" s="62" t="s">
        <v>144</v>
      </c>
      <c r="C186" s="101" t="s">
        <v>319</v>
      </c>
      <c r="D186" s="89">
        <f t="shared" si="32"/>
        <v>90100</v>
      </c>
      <c r="E186" s="91">
        <f t="shared" si="33"/>
        <v>40674.400000000001</v>
      </c>
      <c r="F186" s="90">
        <f t="shared" si="31"/>
        <v>49425.599999999999</v>
      </c>
    </row>
    <row r="187" spans="1:6" x14ac:dyDescent="0.2">
      <c r="A187" s="61" t="s">
        <v>322</v>
      </c>
      <c r="B187" s="62" t="s">
        <v>144</v>
      </c>
      <c r="C187" s="101" t="s">
        <v>321</v>
      </c>
      <c r="D187" s="89">
        <f t="shared" si="32"/>
        <v>90100</v>
      </c>
      <c r="E187" s="91">
        <f t="shared" si="33"/>
        <v>40674.400000000001</v>
      </c>
      <c r="F187" s="90">
        <f t="shared" si="31"/>
        <v>49425.599999999999</v>
      </c>
    </row>
    <row r="188" spans="1:6" ht="25.5" x14ac:dyDescent="0.2">
      <c r="A188" s="61" t="s">
        <v>324</v>
      </c>
      <c r="B188" s="62" t="s">
        <v>144</v>
      </c>
      <c r="C188" s="101" t="s">
        <v>323</v>
      </c>
      <c r="D188" s="89">
        <f t="shared" si="32"/>
        <v>90100</v>
      </c>
      <c r="E188" s="91">
        <f t="shared" si="33"/>
        <v>40674.400000000001</v>
      </c>
      <c r="F188" s="90">
        <f t="shared" si="31"/>
        <v>49425.599999999999</v>
      </c>
    </row>
    <row r="189" spans="1:6" s="108" customFormat="1" ht="38.25" x14ac:dyDescent="0.2">
      <c r="A189" s="67" t="s">
        <v>326</v>
      </c>
      <c r="B189" s="62" t="s">
        <v>144</v>
      </c>
      <c r="C189" s="101" t="s">
        <v>325</v>
      </c>
      <c r="D189" s="89">
        <f>D190</f>
        <v>90100</v>
      </c>
      <c r="E189" s="91">
        <f>E190</f>
        <v>40674.400000000001</v>
      </c>
      <c r="F189" s="90">
        <f t="shared" si="31"/>
        <v>49425.599999999999</v>
      </c>
    </row>
    <row r="190" spans="1:6" s="108" customFormat="1" x14ac:dyDescent="0.2">
      <c r="A190" s="134"/>
      <c r="B190" s="62"/>
      <c r="C190" s="101" t="s">
        <v>327</v>
      </c>
      <c r="D190" s="89">
        <v>90100</v>
      </c>
      <c r="E190" s="91">
        <v>40674.400000000001</v>
      </c>
      <c r="F190" s="90">
        <f t="shared" si="31"/>
        <v>49425.599999999999</v>
      </c>
    </row>
    <row r="191" spans="1:6" x14ac:dyDescent="0.2">
      <c r="A191" s="113" t="s">
        <v>371</v>
      </c>
      <c r="B191" s="109" t="s">
        <v>144</v>
      </c>
      <c r="C191" s="114" t="s">
        <v>419</v>
      </c>
      <c r="D191" s="110">
        <f>D192</f>
        <v>5000</v>
      </c>
      <c r="E191" s="111">
        <f>E192</f>
        <v>0</v>
      </c>
      <c r="F191" s="112">
        <f t="shared" si="31"/>
        <v>5000</v>
      </c>
    </row>
    <row r="192" spans="1:6" ht="38.25" x14ac:dyDescent="0.2">
      <c r="A192" s="69" t="s">
        <v>372</v>
      </c>
      <c r="B192" s="70" t="s">
        <v>144</v>
      </c>
      <c r="C192" s="114" t="s">
        <v>373</v>
      </c>
      <c r="D192" s="89">
        <f>D193</f>
        <v>5000</v>
      </c>
      <c r="E192" s="91">
        <f>E193</f>
        <v>0</v>
      </c>
      <c r="F192" s="89">
        <f t="shared" si="31"/>
        <v>5000</v>
      </c>
    </row>
    <row r="193" spans="1:6" ht="26.25" thickBot="1" x14ac:dyDescent="0.25">
      <c r="A193" s="67" t="s">
        <v>173</v>
      </c>
      <c r="B193" s="70" t="s">
        <v>144</v>
      </c>
      <c r="C193" s="101" t="s">
        <v>374</v>
      </c>
      <c r="D193" s="89">
        <v>5000</v>
      </c>
      <c r="E193" s="91">
        <v>0</v>
      </c>
      <c r="F193" s="89">
        <f t="shared" si="31"/>
        <v>5000</v>
      </c>
    </row>
    <row r="194" spans="1:6" ht="12.75" customHeight="1" thickBot="1" x14ac:dyDescent="0.25">
      <c r="A194" s="71" t="s">
        <v>375</v>
      </c>
      <c r="B194" s="72" t="s">
        <v>376</v>
      </c>
      <c r="C194" s="141"/>
      <c r="D194" s="89">
        <f>Доходы!D19-Расходы!D13</f>
        <v>-232900</v>
      </c>
      <c r="E194" s="89">
        <f>Доходы!E19-Расходы!E13</f>
        <v>1122930.0199999996</v>
      </c>
      <c r="F194" s="110"/>
    </row>
    <row r="195" spans="1:6" ht="12.75" customHeight="1" x14ac:dyDescent="0.2">
      <c r="C195" s="157"/>
      <c r="D195" s="73"/>
      <c r="E195" s="73"/>
      <c r="F195" s="73"/>
    </row>
    <row r="196" spans="1:6" ht="12.75" customHeight="1" x14ac:dyDescent="0.2">
      <c r="C196" s="94"/>
      <c r="D196" s="73"/>
      <c r="E196" s="73"/>
      <c r="F196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72" t="s">
        <v>330</v>
      </c>
      <c r="B2" s="172"/>
      <c r="C2" s="172"/>
      <c r="D2" s="172"/>
      <c r="E2" s="172"/>
      <c r="F2" s="172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83" t="s">
        <v>21</v>
      </c>
      <c r="B4" s="177" t="s">
        <v>22</v>
      </c>
      <c r="C4" s="209" t="s">
        <v>331</v>
      </c>
      <c r="D4" s="180" t="s">
        <v>24</v>
      </c>
      <c r="E4" s="180" t="s">
        <v>25</v>
      </c>
      <c r="F4" s="186" t="s">
        <v>26</v>
      </c>
    </row>
    <row r="5" spans="1:7" ht="4.9000000000000004" customHeight="1" x14ac:dyDescent="0.2">
      <c r="A5" s="184"/>
      <c r="B5" s="178"/>
      <c r="C5" s="210"/>
      <c r="D5" s="181"/>
      <c r="E5" s="181"/>
      <c r="F5" s="187"/>
    </row>
    <row r="6" spans="1:7" ht="6" customHeight="1" x14ac:dyDescent="0.2">
      <c r="A6" s="184"/>
      <c r="B6" s="178"/>
      <c r="C6" s="210"/>
      <c r="D6" s="181"/>
      <c r="E6" s="181"/>
      <c r="F6" s="187"/>
    </row>
    <row r="7" spans="1:7" ht="4.9000000000000004" customHeight="1" x14ac:dyDescent="0.2">
      <c r="A7" s="184"/>
      <c r="B7" s="178"/>
      <c r="C7" s="210"/>
      <c r="D7" s="181"/>
      <c r="E7" s="181"/>
      <c r="F7" s="187"/>
    </row>
    <row r="8" spans="1:7" ht="6" customHeight="1" x14ac:dyDescent="0.2">
      <c r="A8" s="184"/>
      <c r="B8" s="178"/>
      <c r="C8" s="210"/>
      <c r="D8" s="181"/>
      <c r="E8" s="181"/>
      <c r="F8" s="187"/>
    </row>
    <row r="9" spans="1:7" ht="6" customHeight="1" x14ac:dyDescent="0.2">
      <c r="A9" s="184"/>
      <c r="B9" s="178"/>
      <c r="C9" s="210"/>
      <c r="D9" s="181"/>
      <c r="E9" s="181"/>
      <c r="F9" s="187"/>
    </row>
    <row r="10" spans="1:7" ht="18" customHeight="1" x14ac:dyDescent="0.2">
      <c r="A10" s="185"/>
      <c r="B10" s="179"/>
      <c r="C10" s="211"/>
      <c r="D10" s="182"/>
      <c r="E10" s="182"/>
      <c r="F10" s="188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-68424000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-68424000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68656900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68656900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470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502</v>
      </c>
    </row>
    <row r="34" spans="1:4" ht="12.75" customHeight="1" x14ac:dyDescent="0.2">
      <c r="A34" t="s">
        <v>485</v>
      </c>
      <c r="C34" t="s">
        <v>380</v>
      </c>
      <c r="D34" t="s">
        <v>484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2024-06-04T08:08:30Z</cp:lastPrinted>
  <dcterms:created xsi:type="dcterms:W3CDTF">2018-12-29T10:26:12Z</dcterms:created>
  <dcterms:modified xsi:type="dcterms:W3CDTF">2024-06-04T08:09:45Z</dcterms:modified>
</cp:coreProperties>
</file>