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 activeTab="1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Доходы!$F$94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Доходы!$A$94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Доходы!$A$1:$F$98</definedName>
  </definedNames>
  <calcPr calcId="162913"/>
</workbook>
</file>

<file path=xl/calcChain.xml><?xml version="1.0" encoding="utf-8"?>
<calcChain xmlns="http://schemas.openxmlformats.org/spreadsheetml/2006/main">
  <c r="E73" i="1" l="1"/>
  <c r="E24" i="1" l="1"/>
  <c r="E23" i="1" s="1"/>
  <c r="E95" i="1"/>
  <c r="D170" i="2" l="1"/>
  <c r="D53" i="2"/>
  <c r="D52" i="2" s="1"/>
  <c r="D51" i="2" s="1"/>
  <c r="D45" i="1"/>
  <c r="D42" i="2"/>
  <c r="D41" i="2" s="1"/>
  <c r="D40" i="2" s="1"/>
  <c r="F32" i="2"/>
  <c r="D31" i="2"/>
  <c r="E149" i="2"/>
  <c r="E148" i="2" s="1"/>
  <c r="E147" i="2" s="1"/>
  <c r="E146" i="2" s="1"/>
  <c r="E145" i="2" s="1"/>
  <c r="D135" i="2"/>
  <c r="E89" i="1" l="1"/>
  <c r="E118" i="2" l="1"/>
  <c r="E103" i="2"/>
  <c r="E44" i="2"/>
  <c r="E17" i="2"/>
  <c r="E123" i="2"/>
  <c r="E70" i="2" l="1"/>
  <c r="E86" i="1" l="1"/>
  <c r="F150" i="2" l="1"/>
  <c r="D149" i="2"/>
  <c r="F149" i="2" s="1"/>
  <c r="E82" i="1"/>
  <c r="D148" i="2" l="1"/>
  <c r="F148" i="2" s="1"/>
  <c r="F177" i="2"/>
  <c r="D147" i="2" l="1"/>
  <c r="D146" i="2" s="1"/>
  <c r="D145" i="2" s="1"/>
  <c r="F145" i="2" s="1"/>
  <c r="D82" i="1"/>
  <c r="F147" i="2" l="1"/>
  <c r="F146" i="2"/>
  <c r="F26" i="1"/>
  <c r="E187" i="2" l="1"/>
  <c r="E188" i="2"/>
  <c r="E31" i="2" l="1"/>
  <c r="F31" i="2" s="1"/>
  <c r="D118" i="2"/>
  <c r="E79" i="1" l="1"/>
  <c r="D79" i="1"/>
  <c r="D17" i="2" l="1"/>
  <c r="E129" i="2" l="1"/>
  <c r="E173" i="2" l="1"/>
  <c r="D173" i="2"/>
  <c r="D122" i="2" l="1"/>
  <c r="D49" i="2"/>
  <c r="D47" i="2"/>
  <c r="E45" i="2" l="1"/>
  <c r="D44" i="2"/>
  <c r="D16" i="2" s="1"/>
  <c r="D45" i="2"/>
  <c r="E56" i="2"/>
  <c r="D56" i="2"/>
  <c r="E172" i="2"/>
  <c r="E168" i="2" s="1"/>
  <c r="D137" i="2"/>
  <c r="E171" i="2" l="1"/>
  <c r="E16" i="2"/>
  <c r="D84" i="1" l="1"/>
  <c r="D115" i="2" l="1"/>
  <c r="D114" i="2" s="1"/>
  <c r="E120" i="2"/>
  <c r="E115" i="2"/>
  <c r="E114" i="2" s="1"/>
  <c r="E46" i="2" l="1"/>
  <c r="D46" i="2"/>
  <c r="E53" i="2"/>
  <c r="E52" i="2" s="1"/>
  <c r="E51" i="2" s="1"/>
  <c r="E49" i="2"/>
  <c r="E67" i="1" l="1"/>
  <c r="D93" i="1" l="1"/>
  <c r="E102" i="2" l="1"/>
  <c r="F113" i="2"/>
  <c r="E112" i="2"/>
  <c r="D112" i="2"/>
  <c r="D111" i="2" s="1"/>
  <c r="D110" i="2" s="1"/>
  <c r="F30" i="2"/>
  <c r="F112" i="2" l="1"/>
  <c r="E111" i="2"/>
  <c r="E110" i="2" s="1"/>
  <c r="F110" i="2" s="1"/>
  <c r="E28" i="2"/>
  <c r="E137" i="2"/>
  <c r="D103" i="2"/>
  <c r="D102" i="2" s="1"/>
  <c r="F111" i="2" l="1"/>
  <c r="D185" i="2"/>
  <c r="D58" i="2"/>
  <c r="D57" i="2" s="1"/>
  <c r="D27" i="2" l="1"/>
  <c r="D41" i="1"/>
  <c r="D40" i="1" s="1"/>
  <c r="E48" i="1"/>
  <c r="E47" i="1" s="1"/>
  <c r="D48" i="1"/>
  <c r="D47" i="1" s="1"/>
  <c r="F49" i="1"/>
  <c r="D89" i="1"/>
  <c r="D80" i="1"/>
  <c r="D69" i="1"/>
  <c r="D68" i="1" s="1"/>
  <c r="D67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5" i="2" l="1"/>
  <c r="E72" i="2"/>
  <c r="E58" i="2"/>
  <c r="E57" i="2" s="1"/>
  <c r="E47" i="2" l="1"/>
  <c r="E69" i="1" l="1"/>
  <c r="E68" i="1" s="1"/>
  <c r="F71" i="1"/>
  <c r="E65" i="1" l="1"/>
  <c r="E64" i="1" s="1"/>
  <c r="E63" i="1" s="1"/>
  <c r="E90" i="2"/>
  <c r="E89" i="2" s="1"/>
  <c r="D84" i="2"/>
  <c r="D90" i="2"/>
  <c r="D89" i="2" s="1"/>
  <c r="D22" i="3" l="1"/>
  <c r="D75" i="2" l="1"/>
  <c r="F57" i="2"/>
  <c r="F58" i="2"/>
  <c r="F59" i="2"/>
  <c r="D38" i="2"/>
  <c r="D37" i="2" s="1"/>
  <c r="E34" i="2"/>
  <c r="E33" i="2" s="1"/>
  <c r="D34" i="2"/>
  <c r="D86" i="1"/>
  <c r="E75" i="2"/>
  <c r="E62" i="2"/>
  <c r="F176" i="2"/>
  <c r="D133" i="2"/>
  <c r="D70" i="2"/>
  <c r="D69" i="2" s="1"/>
  <c r="D68" i="2" s="1"/>
  <c r="F39" i="2"/>
  <c r="F43" i="2"/>
  <c r="E170" i="2"/>
  <c r="E169" i="2" s="1"/>
  <c r="F189" i="2"/>
  <c r="F135" i="2"/>
  <c r="F136" i="2"/>
  <c r="F76" i="2"/>
  <c r="F71" i="2"/>
  <c r="E69" i="2"/>
  <c r="E68" i="2" s="1"/>
  <c r="E38" i="2"/>
  <c r="D126" i="2"/>
  <c r="D33" i="2" l="1"/>
  <c r="E167" i="2"/>
  <c r="F68" i="2"/>
  <c r="F75" i="2"/>
  <c r="F69" i="2"/>
  <c r="F38" i="2"/>
  <c r="F70" i="2"/>
  <c r="D188" i="2"/>
  <c r="E126" i="2" l="1"/>
  <c r="D62" i="2"/>
  <c r="D19" i="3" l="1"/>
  <c r="D18" i="3" s="1"/>
  <c r="D12" i="3" s="1"/>
  <c r="F186" i="2"/>
  <c r="E108" i="2"/>
  <c r="E107" i="2" s="1"/>
  <c r="E106" i="2" s="1"/>
  <c r="E105" i="2" s="1"/>
  <c r="E104" i="2" s="1"/>
  <c r="D108" i="2"/>
  <c r="D107" i="2" s="1"/>
  <c r="D106" i="2" s="1"/>
  <c r="D105" i="2" s="1"/>
  <c r="D104" i="2" s="1"/>
  <c r="D74" i="2"/>
  <c r="E22" i="1" l="1"/>
  <c r="E80" i="1"/>
  <c r="E53" i="1"/>
  <c r="E52" i="1" s="1"/>
  <c r="E51" i="1" s="1"/>
  <c r="E87" i="1"/>
  <c r="D184" i="2"/>
  <c r="D183" i="2" s="1"/>
  <c r="D182" i="2" s="1"/>
  <c r="D181" i="2" s="1"/>
  <c r="E157" i="2"/>
  <c r="E156" i="2" s="1"/>
  <c r="E155" i="2" s="1"/>
  <c r="E154" i="2" s="1"/>
  <c r="E153" i="2" s="1"/>
  <c r="E152" i="2" s="1"/>
  <c r="D157" i="2"/>
  <c r="D156" i="2" s="1"/>
  <c r="D155" i="2" s="1"/>
  <c r="D154" i="2" s="1"/>
  <c r="D153" i="2" s="1"/>
  <c r="D152" i="2" s="1"/>
  <c r="D151" i="2" s="1"/>
  <c r="D143" i="2"/>
  <c r="D142" i="2" s="1"/>
  <c r="D141" i="2" s="1"/>
  <c r="D140" i="2" s="1"/>
  <c r="D139" i="2" s="1"/>
  <c r="D123" i="2"/>
  <c r="D121" i="2" s="1"/>
  <c r="D120" i="2" s="1"/>
  <c r="D119" i="2" s="1"/>
  <c r="D180" i="2" l="1"/>
  <c r="D179" i="2" s="1"/>
  <c r="D98" i="2"/>
  <c r="D97" i="2" s="1"/>
  <c r="D96" i="2" s="1"/>
  <c r="D95" i="2" s="1"/>
  <c r="D94" i="2" s="1"/>
  <c r="D93" i="2" s="1"/>
  <c r="D92" i="2" s="1"/>
  <c r="E78" i="2"/>
  <c r="E74" i="2" s="1"/>
  <c r="D78" i="2"/>
  <c r="D77" i="2" s="1"/>
  <c r="D61" i="2" l="1"/>
  <c r="D60" i="2" s="1"/>
  <c r="D28" i="2"/>
  <c r="D26" i="2" s="1"/>
  <c r="D22" i="2"/>
  <c r="D19" i="2" s="1"/>
  <c r="E93" i="1"/>
  <c r="E91" i="1" s="1"/>
  <c r="E78" i="1" s="1"/>
  <c r="F64" i="1"/>
  <c r="F65" i="1"/>
  <c r="F66" i="1"/>
  <c r="F63" i="1"/>
  <c r="D21" i="2" l="1"/>
  <c r="D20" i="2" s="1"/>
  <c r="D18" i="2"/>
  <c r="E86" i="2"/>
  <c r="E85" i="2" s="1"/>
  <c r="E84" i="2" s="1"/>
  <c r="E151" i="2"/>
  <c r="F151" i="2" s="1"/>
  <c r="D187" i="2"/>
  <c r="D86" i="2"/>
  <c r="D85" i="2" s="1"/>
  <c r="D72" i="2" l="1"/>
  <c r="D83" i="2"/>
  <c r="D82" i="2" s="1"/>
  <c r="D81" i="2" s="1"/>
  <c r="D80" i="2" s="1"/>
  <c r="D65" i="2" l="1"/>
  <c r="D64" i="2" s="1"/>
  <c r="D66" i="2"/>
  <c r="E128" i="2"/>
  <c r="E127" i="2" s="1"/>
  <c r="E66" i="2"/>
  <c r="E65" i="2" s="1"/>
  <c r="E64" i="2" s="1"/>
  <c r="E61" i="2" l="1"/>
  <c r="D165" i="2"/>
  <c r="D163" i="2" s="1"/>
  <c r="F76" i="1"/>
  <c r="F75" i="1"/>
  <c r="E22" i="2"/>
  <c r="E42" i="2"/>
  <c r="E37" i="2" s="1"/>
  <c r="D172" i="2"/>
  <c r="D168" i="2" s="1"/>
  <c r="E60" i="2" l="1"/>
  <c r="D171" i="2"/>
  <c r="D169" i="2" s="1"/>
  <c r="E41" i="2"/>
  <c r="F42" i="2"/>
  <c r="D161" i="2"/>
  <c r="D160" i="2" s="1"/>
  <c r="D159" i="2" s="1"/>
  <c r="D162" i="2"/>
  <c r="D164" i="2"/>
  <c r="F78" i="2"/>
  <c r="F79" i="2"/>
  <c r="D20" i="3"/>
  <c r="E142" i="2"/>
  <c r="E141" i="2" s="1"/>
  <c r="E140" i="2" s="1"/>
  <c r="E139" i="2" s="1"/>
  <c r="E143" i="2"/>
  <c r="E98" i="2"/>
  <c r="E97" i="2" s="1"/>
  <c r="E96" i="2" s="1"/>
  <c r="E95" i="2" s="1"/>
  <c r="E94" i="2" s="1"/>
  <c r="E93" i="2" s="1"/>
  <c r="E92" i="2" s="1"/>
  <c r="D91" i="1" l="1"/>
  <c r="D78" i="1" s="1"/>
  <c r="E40" i="2"/>
  <c r="F41" i="2"/>
  <c r="D167" i="2"/>
  <c r="D15" i="2" s="1"/>
  <c r="E133" i="2"/>
  <c r="E132" i="2" s="1"/>
  <c r="E131" i="2" s="1"/>
  <c r="D132" i="2"/>
  <c r="D131" i="2" s="1"/>
  <c r="D129" i="2"/>
  <c r="D128" i="2" s="1"/>
  <c r="D127" i="2" s="1"/>
  <c r="D55" i="2"/>
  <c r="D77" i="1" l="1"/>
  <c r="D19" i="1" s="1"/>
  <c r="F40" i="2"/>
  <c r="E184" i="2"/>
  <c r="E183" i="2" s="1"/>
  <c r="E182" i="2" s="1"/>
  <c r="E181" i="2" s="1"/>
  <c r="E180" i="2" l="1"/>
  <c r="E179" i="2" s="1"/>
  <c r="F179" i="2" s="1"/>
  <c r="E165" i="2"/>
  <c r="E164" i="2" s="1"/>
  <c r="E163" i="2" s="1"/>
  <c r="E162" i="2" s="1"/>
  <c r="E161" i="2" s="1"/>
  <c r="E160" i="2" s="1"/>
  <c r="E159" i="2" s="1"/>
  <c r="E122" i="2"/>
  <c r="E121" i="2" s="1"/>
  <c r="E77" i="2"/>
  <c r="F77" i="2" l="1"/>
  <c r="E83" i="2"/>
  <c r="E82" i="2" s="1"/>
  <c r="E81" i="2" s="1"/>
  <c r="E80" i="2" s="1"/>
  <c r="E15" i="2" s="1"/>
  <c r="E45" i="1"/>
  <c r="E57" i="1"/>
  <c r="E56" i="1" s="1"/>
  <c r="E55" i="1" s="1"/>
  <c r="E119" i="2" l="1"/>
  <c r="F74" i="2"/>
  <c r="E55" i="2"/>
  <c r="F188" i="2"/>
  <c r="E77" i="1" l="1"/>
  <c r="F33" i="2"/>
  <c r="E21" i="2"/>
  <c r="D13" i="2"/>
  <c r="D190" i="2" s="1"/>
  <c r="E41" i="1"/>
  <c r="E40" i="1" s="1"/>
  <c r="F24" i="1"/>
  <c r="E44" i="1"/>
  <c r="E39" i="1" s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2" i="1"/>
  <c r="F79" i="1"/>
  <c r="F80" i="1"/>
  <c r="F81" i="1"/>
  <c r="F86" i="1"/>
  <c r="F87" i="1"/>
  <c r="F88" i="1"/>
  <c r="F89" i="1"/>
  <c r="F90" i="1"/>
  <c r="F91" i="1"/>
  <c r="F93" i="1"/>
  <c r="F94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2" i="2"/>
  <c r="F103" i="2"/>
  <c r="F104" i="2"/>
  <c r="F105" i="2"/>
  <c r="F106" i="2"/>
  <c r="F107" i="2"/>
  <c r="F108" i="2"/>
  <c r="F109" i="2"/>
  <c r="F121" i="2"/>
  <c r="F120" i="2" s="1"/>
  <c r="F122" i="2"/>
  <c r="F123" i="2"/>
  <c r="F125" i="2"/>
  <c r="F127" i="2"/>
  <c r="F128" i="2"/>
  <c r="F129" i="2"/>
  <c r="F130" i="2"/>
  <c r="F131" i="2"/>
  <c r="F132" i="2"/>
  <c r="F133" i="2"/>
  <c r="F134" i="2"/>
  <c r="F139" i="2"/>
  <c r="F140" i="2"/>
  <c r="F141" i="2"/>
  <c r="F142" i="2"/>
  <c r="F143" i="2"/>
  <c r="F144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80" i="2"/>
  <c r="F181" i="2"/>
  <c r="F182" i="2"/>
  <c r="F183" i="2"/>
  <c r="F184" i="2"/>
  <c r="F185" i="2"/>
  <c r="F187" i="2"/>
  <c r="F17" i="2" l="1"/>
  <c r="F126" i="2"/>
  <c r="F119" i="2" s="1"/>
  <c r="F118" i="2" s="1"/>
  <c r="F78" i="1"/>
  <c r="F28" i="2"/>
  <c r="E26" i="2"/>
  <c r="F77" i="1"/>
  <c r="F21" i="2"/>
  <c r="E20" i="2"/>
  <c r="F44" i="1"/>
  <c r="F34" i="2"/>
  <c r="E27" i="2"/>
  <c r="F27" i="2" s="1"/>
  <c r="F41" i="1"/>
  <c r="F40" i="1"/>
  <c r="E19" i="2" l="1"/>
  <c r="F26" i="2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3" i="2" l="1"/>
  <c r="E190" i="2" s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<sst xmlns="http://schemas.openxmlformats.org/spreadsheetml/2006/main" count="878" uniqueCount="513">
  <si>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</si>
  <si>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</si>
  <si>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</si>
  <si>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</si>
  <si>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</si>
  <si>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</si>
  <si>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</si>
  <si>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</si>
  <si>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</si>
  <si>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</si>
  <si>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</si>
  <si>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</si>
  <si>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</si>
  <si>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</si>
  <si>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</si>
  <si>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</si>
  <si>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</si>
  <si>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</si>
  <si>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</si>
  <si>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</si>
  <si>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</si>
  <si>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</si>
  <si>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</si>
  <si>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</si>
  <si>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</si>
  <si>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</si>
  <si>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</si>
  <si>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</si>
  <si>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</si>
  <si>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</si>
  <si>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</si>
  <si>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</si>
  <si>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</si>
  <si>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</si>
  <si>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</si>
  <si>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</si>
  <si>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</si>
  <si>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</si>
  <si>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</si>
  <si>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</si>
  <si>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</si>
  <si>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</si>
  <si>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</si>
  <si>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</si>
  <si>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</si>
  <si>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</si>
  <si>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</si>
  <si>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</si>
  <si>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</si>
  <si>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</si>
  <si>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</si>
  <si>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</si>
  <si>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</si>
  <si>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</si>
  <si>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</si>
  <si>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</si>
  <si>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</si>
  <si>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</si>
  <si>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</si>
  <si>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</si>
  <si>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</si>
  <si>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</si>
  <si>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</si>
  <si>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</si>
  <si>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</si>
  <si>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</si>
  <si>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</si>
  <si>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</si>
  <si>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</si>
  <si>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</si>
  <si>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</si>
  <si>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</si>
  <si>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</si>
  <si>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</si>
  <si>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</si>
  <si>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</si>
  <si>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</si>
  <si>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</si>
  <si>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</si>
  <si>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</si>
  <si>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</si>
  <si>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</si>
  <si>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</si>
  <si>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</si>
  <si>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</si>
  <si>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</si>
  <si>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</si>
  <si>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</si>
  <si>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</si>
  <si>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</si>
  <si>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</si>
  <si>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</si>
  <si>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</si>
  <si>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</si>
  <si>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</si>
  <si>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</si>
  <si>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</si>
  <si>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</si>
  <si>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</si>
  <si>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</si>
  <si>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</si>
  <si>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</si>
  <si>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</si>
  <si>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</si>
  <si>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</si>
  <si>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</si>
  <si>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</si>
  <si>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</si>
  <si>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</si>
  <si>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</si>
  <si>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</si>
  <si>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</si>
  <si>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</si>
  <si>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</si>
  <si>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</si>
  <si>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</si>
  <si>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</si>
  <si>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</si>
  <si>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</si>
  <si>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</si>
  <si>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</si>
  <si>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</si>
  <si>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</si>
  <si>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</si>
  <si>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</si>
  <si>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</si>
  <si>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</si>
  <si>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</si>
  <si>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</si>
  <si>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</si>
  <si>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</si>
  <si>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</si>
  <si>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</si>
  <si>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</si>
  <si>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</si>
  <si>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</si>
  <si>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</si>
  <si>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</si>
  <si>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</si>
  <si>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</si>
  <si>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</si>
  <si>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</si>
  <si>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</si>
  <si>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</si>
  <si>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</si>
  <si>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</si>
  <si>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</si>
  <si>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</si>
  <si>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</si>
  <si>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</si>
  <si>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</si>
  <si>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</si>
  <si>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</si>
  <si>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</si>
  <si>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</si>
  <si>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</si>
  <si>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</si>
  <si>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</si>
  <si>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</si>
  <si>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</si>
  <si>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</si>
  <si>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</si>
  <si>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</si>
  <si>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</si>
  <si>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</si>
  <si>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</si>
  <si>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</si>
  <si>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</si>
  <si>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</si>
  <si>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</si>
  <si>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</si>
  <si>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</si>
  <si>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</si>
  <si>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</si>
  <si>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</si>
  <si>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</si>
  <si>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</si>
  <si>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</si>
  <si>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</si>
  <si>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</si>
  <si>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</si>
  <si>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</si>
  <si>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</si>
  <si>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</si>
  <si>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</si>
  <si>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</si>
  <si>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</si>
  <si>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</si>
  <si>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</si>
  <si>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</si>
  <si>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</si>
  <si>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</si>
  <si>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</si>
  <si>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</si>
  <si>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</si>
  <si>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</si>
  <si>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</si>
  <si>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</si>
  <si>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</si>
  <si>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</si>
  <si>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</si>
  <si>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</si>
  <si>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</si>
  <si>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</si>
  <si>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</si>
  <si>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</si>
  <si>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</si>
  <si>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</si>
  <si>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</si>
  <si>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</si>
  <si>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</si>
  <si>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</si>
  <si>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</si>
  <si>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</si>
  <si>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</si>
  <si>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</si>
  <si>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</si>
  <si>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</si>
  <si>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</si>
  <si>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</si>
  <si>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</si>
  <si>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</si>
  <si>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</si>
  <si>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</si>
  <si>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</si>
  <si>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</si>
  <si>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</si>
  <si>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</si>
  <si>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</si>
  <si>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</si>
  <si>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</si>
  <si>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</si>
  <si>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</si>
  <si>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</si>
  <si>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</si>
  <si>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</si>
  <si>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</si>
  <si>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</si>
  <si>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</si>
  <si>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</si>
  <si>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</si>
  <si>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</si>
  <si>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</si>
  <si>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</si>
  <si>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</si>
  <si>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</si>
  <si>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</si>
  <si>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</si>
  <si>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</si>
  <si>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</si>
  <si>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</si>
  <si>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</si>
  <si>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</si>
  <si>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</si>
  <si>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</si>
  <si>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</si>
  <si>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</si>
  <si>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</si>
  <si>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</si>
  <si>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</si>
  <si>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</si>
  <si>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</si>
  <si>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</si>
  <si>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</si>
  <si>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</si>
  <si>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</si>
  <si>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</si>
  <si>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</si>
  <si>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</si>
  <si>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</si>
  <si>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</si>
  <si>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</si>
  <si>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</si>
  <si>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</si>
  <si>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</si>
  <si>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</si>
  <si>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</si>
  <si>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</si>
  <si>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</si>
  <si>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</si>
  <si>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</si>
  <si>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</si>
  <si>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</si>
  <si>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</si>
  <si>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</si>
  <si>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</si>
  <si>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</si>
  <si>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</si>
  <si>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</si>
  <si>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</si>
  <si>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</si>
  <si>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</si>
  <si>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</si>
  <si>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</si>
  <si>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</si>
  <si>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</si>
  <si>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</si>
  <si>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</si>
  <si>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</si>
  <si>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</si>
  <si>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</si>
  <si>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</si>
  <si>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</si>
  <si>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</si>
  <si>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</si>
  <si>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</si>
  <si>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</si>
  <si>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</si>
  <si>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</si>
  <si>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</si>
  <si>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</si>
  <si>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</si>
  <si>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</si>
  <si>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</si>
  <si>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</si>
  <si>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</si>
  <si>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</si>
  <si>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</si>
  <si>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</si>
  <si>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</si>
  <si>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</si>
  <si>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</si>
  <si>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</si>
  <si>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</si>
  <si>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</si>
  <si>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</si>
  <si>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</si>
  <si>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</si>
  <si>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</si>
  <si>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</si>
  <si>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</si>
  <si>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</si>
  <si>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</si>
  <si>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</si>
  <si>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</si>
  <si>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</si>
  <si>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</si>
  <si>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</si>
  <si>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</si>
  <si>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</si>
  <si>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</si>
  <si>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</si>
  <si>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</si>
  <si>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</si>
  <si>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</si>
  <si>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</si>
  <si>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</si>
  <si>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</si>
  <si>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</si>
  <si>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</si>
  <si>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</si>
  <si>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</si>
  <si>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</si>
  <si>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</si>
  <si>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</si>
  <si>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</si>
  <si>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</si>
  <si>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</si>
  <si>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</si>
  <si>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</si>
  <si>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</si>
  <si>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</si>
  <si>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</si>
  <si>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</si>
  <si>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</si>
  <si>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</si>
  <si>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</si>
  <si>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</si>
  <si>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</si>
  <si>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</si>
  <si>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</si>
  <si>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</si>
  <si>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</si>
  <si>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</si>
  <si>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</si>
  <si>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</si>
  <si>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</si>
  <si>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</si>
  <si>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</si>
  <si>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</si>
  <si>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</si>
  <si>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</si>
  <si>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</si>
  <si>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</si>
  <si>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</si>
  <si>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</si>
  <si>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</si>
  <si>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</si>
  <si>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</si>
  <si>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</si>
  <si>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</si>
  <si>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</si>
  <si>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</si>
  <si>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</si>
  <si>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</si>
  <si>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</si>
  <si>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</si>
  <si>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</si>
  <si>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</si>
  <si>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</si>
  <si>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</si>
  <si>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</si>
  <si>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</si>
  <si>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</si>
  <si>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</si>
  <si>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</si>
  <si>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</si>
  <si>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</si>
  <si>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</si>
  <si>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</si>
  <si>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</si>
  <si>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</si>
  <si>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</si>
  <si>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</si>
  <si>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</si>
  <si>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</si>
  <si>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</si>
  <si>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</si>
  <si>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</si>
  <si>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</si>
  <si>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</si>
  <si>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</si>
  <si>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</si>
  <si>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</si>
  <si>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</si>
  <si>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</si>
  <si>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</si>
  <si>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</si>
  <si>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</si>
  <si>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</si>
  <si>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</si>
  <si>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</si>
  <si>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</si>
  <si>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</si>
  <si>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</si>
  <si>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</si>
  <si>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</si>
  <si>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</si>
  <si>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</si>
  <si>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</si>
  <si>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</si>
  <si>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</si>
  <si>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</si>
  <si>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</si>
  <si>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</si>
  <si>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</si>
  <si>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</si>
  <si>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</si>
  <si>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</si>
  <si>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</si>
  <si>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</si>
  <si>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</si>
  <si>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</si>
  <si>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>951 0501 0710023220 000</t>
  </si>
  <si>
    <t>951 0501 0710023220 200</t>
  </si>
  <si>
    <t>951 0501 0710023220 240</t>
  </si>
  <si>
    <t>951 0501 0710023220 244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</si>
  <si>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</si>
  <si>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</si>
  <si>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</si>
  <si>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</si>
  <si>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</si>
  <si>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</si>
  <si>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</si>
  <si>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</si>
  <si>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</si>
  <si>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</si>
  <si>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</si>
  <si>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</si>
  <si>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</si>
  <si>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</si>
  <si>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</si>
  <si>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</si>
  <si>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</si>
  <si>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</si>
  <si>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</si>
  <si>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</si>
  <si>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</si>
  <si>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</si>
  <si>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</si>
  <si>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</si>
  <si>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</si>
  <si>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</si>
  <si>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</si>
  <si>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</si>
  <si>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</si>
  <si>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</si>
  <si>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</si>
  <si>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</si>
  <si>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</si>
  <si>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</si>
  <si>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</si>
  <si>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</si>
  <si>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</si>
  <si>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</si>
  <si>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</si>
  <si>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</si>
  <si>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</si>
  <si>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</si>
  <si>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</si>
  <si>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</si>
  <si>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</si>
  <si>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</si>
  <si>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</si>
  <si>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на софинансирование средств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</si>
  <si>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04100S3290 612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</si>
  <si>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</si>
  <si>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</si>
  <si>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</si>
  <si>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</si>
  <si>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</si>
  <si>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</si>
  <si>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на 01.05.2023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</si>
</sst>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7"/>
  <sheetViews>
    <sheetView showGridLines="0" view="pageBreakPreview" zoomScale="90" zoomScaleNormal="90" zoomScaleSheetLayoutView="90" workbookViewId="0">
      <selection activeCell="E97" sqref="E97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87"/>
      <c r="B1" s="187"/>
      <c r="C1" s="187"/>
      <c r="D1" s="187"/>
      <c r="E1" s="46"/>
      <c r="F1" s="1"/>
    </row>
    <row r="2" spans="1:6" ht="16.899999999999999" customHeight="1" x14ac:dyDescent="0.25">
      <c r="A2" s="187" t="s">
        <v>0</v>
      </c>
      <c r="B2" s="187"/>
      <c r="C2" s="187"/>
      <c r="D2" s="187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88" t="s">
        <v>512</v>
      </c>
      <c r="B4" s="188"/>
      <c r="C4" s="188"/>
      <c r="D4" s="188"/>
      <c r="E4" s="47" t="s">
        <v>4</v>
      </c>
      <c r="F4" s="5">
        <v>45047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89" t="s">
        <v>13</v>
      </c>
      <c r="C6" s="190"/>
      <c r="D6" s="190"/>
      <c r="E6" s="47" t="s">
        <v>8</v>
      </c>
      <c r="F6" s="7" t="s">
        <v>18</v>
      </c>
    </row>
    <row r="7" spans="1:6" x14ac:dyDescent="0.2">
      <c r="A7" s="8" t="s">
        <v>9</v>
      </c>
      <c r="B7" s="191" t="s">
        <v>14</v>
      </c>
      <c r="C7" s="191"/>
      <c r="D7" s="191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87" t="s">
        <v>20</v>
      </c>
      <c r="B10" s="187"/>
      <c r="C10" s="187"/>
      <c r="D10" s="187"/>
      <c r="E10" s="49"/>
      <c r="F10" s="14"/>
    </row>
    <row r="11" spans="1:6" ht="4.1500000000000004" customHeight="1" x14ac:dyDescent="0.2">
      <c r="A11" s="178" t="s">
        <v>21</v>
      </c>
      <c r="B11" s="172" t="s">
        <v>22</v>
      </c>
      <c r="C11" s="172" t="s">
        <v>23</v>
      </c>
      <c r="D11" s="175" t="s">
        <v>24</v>
      </c>
      <c r="E11" s="184" t="s">
        <v>25</v>
      </c>
      <c r="F11" s="181" t="s">
        <v>26</v>
      </c>
    </row>
    <row r="12" spans="1:6" ht="3.6" customHeight="1" x14ac:dyDescent="0.2">
      <c r="A12" s="179"/>
      <c r="B12" s="173"/>
      <c r="C12" s="173"/>
      <c r="D12" s="176"/>
      <c r="E12" s="185"/>
      <c r="F12" s="182"/>
    </row>
    <row r="13" spans="1:6" ht="3" customHeight="1" x14ac:dyDescent="0.2">
      <c r="A13" s="179"/>
      <c r="B13" s="173"/>
      <c r="C13" s="173"/>
      <c r="D13" s="176"/>
      <c r="E13" s="185"/>
      <c r="F13" s="182"/>
    </row>
    <row r="14" spans="1:6" ht="3" customHeight="1" x14ac:dyDescent="0.2">
      <c r="A14" s="179"/>
      <c r="B14" s="173"/>
      <c r="C14" s="173"/>
      <c r="D14" s="176"/>
      <c r="E14" s="185"/>
      <c r="F14" s="182"/>
    </row>
    <row r="15" spans="1:6" ht="3" customHeight="1" x14ac:dyDescent="0.2">
      <c r="A15" s="179"/>
      <c r="B15" s="173"/>
      <c r="C15" s="173"/>
      <c r="D15" s="176"/>
      <c r="E15" s="185"/>
      <c r="F15" s="182"/>
    </row>
    <row r="16" spans="1:6" ht="3" customHeight="1" x14ac:dyDescent="0.2">
      <c r="A16" s="179"/>
      <c r="B16" s="173"/>
      <c r="C16" s="173"/>
      <c r="D16" s="176"/>
      <c r="E16" s="185"/>
      <c r="F16" s="182"/>
    </row>
    <row r="17" spans="1:6" ht="23.45" customHeight="1" x14ac:dyDescent="0.2">
      <c r="A17" s="180"/>
      <c r="B17" s="174"/>
      <c r="C17" s="174"/>
      <c r="D17" s="177"/>
      <c r="E17" s="186"/>
      <c r="F17" s="183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D21+D77</f>
        <v>68352500</v>
      </c>
      <c r="E19" s="129">
        <f>E21+E77</f>
        <v>11526468.640000001</v>
      </c>
      <c r="F19" s="128">
        <f>IF(OR(D19="-",IF(E19="-",0,E19)&gt;=IF(D19="-",0,D19)),"-",IF(D19="-",0,D19)-IF(E19="-",0,E19))</f>
        <v>56826031.359999999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1879200</v>
      </c>
      <c r="E21" s="130">
        <f>E22+E39+E51+E55+E67+E38+E73+E63</f>
        <v>327596.15999999997</v>
      </c>
      <c r="F21" s="31">
        <f t="shared" ref="F21:F54" si="0">IF(OR(D21="-",IF(E21="-",0,E21)&gt;=IF(D21="-",0,D21)),"-",IF(D21="-",0,D21)-IF(E21="-",0,E21))</f>
        <v>1551603.84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102842.89</v>
      </c>
      <c r="F22" s="31">
        <f t="shared" si="0"/>
        <v>323157.11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</f>
        <v>102842.89</v>
      </c>
      <c r="F23" s="31">
        <f t="shared" si="0"/>
        <v>323157.11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106595.65</v>
      </c>
      <c r="F24" s="31">
        <f t="shared" si="0"/>
        <v>319404.34999999998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106595.65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503</v>
      </c>
      <c r="D28" s="30" t="s">
        <v>44</v>
      </c>
      <c r="E28" s="130">
        <v>48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-3800.76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0</v>
      </c>
      <c r="F33" s="31" t="str">
        <f t="shared" si="0"/>
        <v>-</v>
      </c>
    </row>
    <row r="34" spans="1:6" x14ac:dyDescent="0.2">
      <c r="A34" s="115" t="s">
        <v>60</v>
      </c>
      <c r="B34" s="116" t="s">
        <v>31</v>
      </c>
      <c r="C34" s="117" t="s">
        <v>61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62</v>
      </c>
      <c r="B35" s="28" t="s">
        <v>31</v>
      </c>
      <c r="C35" s="29" t="s">
        <v>63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62</v>
      </c>
      <c r="B36" s="28" t="s">
        <v>31</v>
      </c>
      <c r="C36" s="29" t="s">
        <v>64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65</v>
      </c>
      <c r="B37" s="28" t="s">
        <v>31</v>
      </c>
      <c r="C37" s="29" t="s">
        <v>66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67</v>
      </c>
      <c r="B38" s="28" t="s">
        <v>31</v>
      </c>
      <c r="C38" s="29" t="s">
        <v>68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69</v>
      </c>
      <c r="B39" s="116" t="s">
        <v>31</v>
      </c>
      <c r="C39" s="117" t="s">
        <v>70</v>
      </c>
      <c r="D39" s="118">
        <f>D40+D44</f>
        <v>1263000</v>
      </c>
      <c r="E39" s="131">
        <f>E40+E44</f>
        <v>128011.15</v>
      </c>
      <c r="F39" s="119">
        <f t="shared" si="0"/>
        <v>1134988.8500000001</v>
      </c>
    </row>
    <row r="40" spans="1:6" x14ac:dyDescent="0.2">
      <c r="A40" s="27" t="s">
        <v>71</v>
      </c>
      <c r="B40" s="28" t="s">
        <v>31</v>
      </c>
      <c r="C40" s="29" t="s">
        <v>72</v>
      </c>
      <c r="D40" s="30">
        <f>D41</f>
        <v>302000</v>
      </c>
      <c r="E40" s="130">
        <f>E41</f>
        <v>14518.28</v>
      </c>
      <c r="F40" s="31">
        <f t="shared" si="0"/>
        <v>287481.71999999997</v>
      </c>
    </row>
    <row r="41" spans="1:6" ht="33.75" x14ac:dyDescent="0.2">
      <c r="A41" s="27" t="s">
        <v>73</v>
      </c>
      <c r="B41" s="28" t="s">
        <v>31</v>
      </c>
      <c r="C41" s="29" t="s">
        <v>74</v>
      </c>
      <c r="D41" s="30">
        <f>D42+D43</f>
        <v>302000</v>
      </c>
      <c r="E41" s="130">
        <f>E42+E43</f>
        <v>14518.28</v>
      </c>
      <c r="F41" s="31">
        <f t="shared" si="0"/>
        <v>287481.71999999997</v>
      </c>
    </row>
    <row r="42" spans="1:6" ht="67.5" x14ac:dyDescent="0.2">
      <c r="A42" s="27" t="s">
        <v>75</v>
      </c>
      <c r="B42" s="28" t="s">
        <v>31</v>
      </c>
      <c r="C42" s="29" t="s">
        <v>76</v>
      </c>
      <c r="D42" s="30">
        <v>302000</v>
      </c>
      <c r="E42" s="130">
        <v>14518.28</v>
      </c>
      <c r="F42" s="31">
        <f t="shared" si="0"/>
        <v>287481.71999999997</v>
      </c>
    </row>
    <row r="43" spans="1:6" ht="45" x14ac:dyDescent="0.2">
      <c r="A43" s="27" t="s">
        <v>77</v>
      </c>
      <c r="B43" s="28" t="s">
        <v>31</v>
      </c>
      <c r="C43" s="29" t="s">
        <v>78</v>
      </c>
      <c r="D43" s="30">
        <v>0</v>
      </c>
      <c r="E43" s="130">
        <v>0</v>
      </c>
      <c r="F43" s="31" t="str">
        <f t="shared" si="0"/>
        <v>-</v>
      </c>
    </row>
    <row r="44" spans="1:6" x14ac:dyDescent="0.2">
      <c r="A44" s="115" t="s">
        <v>79</v>
      </c>
      <c r="B44" s="116" t="s">
        <v>31</v>
      </c>
      <c r="C44" s="117" t="s">
        <v>80</v>
      </c>
      <c r="D44" s="118">
        <f>D45+D48</f>
        <v>961000</v>
      </c>
      <c r="E44" s="131">
        <f>E45+E47</f>
        <v>113492.87</v>
      </c>
      <c r="F44" s="119">
        <f t="shared" si="0"/>
        <v>847507.13</v>
      </c>
    </row>
    <row r="45" spans="1:6" x14ac:dyDescent="0.2">
      <c r="A45" s="27" t="s">
        <v>81</v>
      </c>
      <c r="B45" s="28" t="s">
        <v>31</v>
      </c>
      <c r="C45" s="29" t="s">
        <v>82</v>
      </c>
      <c r="D45" s="30">
        <f>D46</f>
        <v>510000</v>
      </c>
      <c r="E45" s="130">
        <f>E46</f>
        <v>100449.45</v>
      </c>
      <c r="F45" s="31">
        <f t="shared" si="0"/>
        <v>409550.55</v>
      </c>
    </row>
    <row r="46" spans="1:6" ht="33.75" x14ac:dyDescent="0.2">
      <c r="A46" s="27" t="s">
        <v>83</v>
      </c>
      <c r="B46" s="28" t="s">
        <v>31</v>
      </c>
      <c r="C46" s="29" t="s">
        <v>84</v>
      </c>
      <c r="D46" s="30">
        <v>510000</v>
      </c>
      <c r="E46" s="130">
        <v>100449.45</v>
      </c>
      <c r="F46" s="31">
        <f t="shared" si="0"/>
        <v>409550.55</v>
      </c>
    </row>
    <row r="47" spans="1:6" x14ac:dyDescent="0.2">
      <c r="A47" s="27" t="s">
        <v>85</v>
      </c>
      <c r="B47" s="28" t="s">
        <v>31</v>
      </c>
      <c r="C47" s="29" t="s">
        <v>86</v>
      </c>
      <c r="D47" s="30">
        <f>D48</f>
        <v>451000</v>
      </c>
      <c r="E47" s="130">
        <f>E48</f>
        <v>13043.42</v>
      </c>
      <c r="F47" s="31">
        <f t="shared" si="0"/>
        <v>437956.58</v>
      </c>
    </row>
    <row r="48" spans="1:6" ht="33.75" x14ac:dyDescent="0.2">
      <c r="A48" s="27" t="s">
        <v>87</v>
      </c>
      <c r="B48" s="28" t="s">
        <v>31</v>
      </c>
      <c r="C48" s="29" t="s">
        <v>88</v>
      </c>
      <c r="D48" s="30">
        <f>D49+D50</f>
        <v>451000</v>
      </c>
      <c r="E48" s="130">
        <f>E49+E50</f>
        <v>13043.42</v>
      </c>
      <c r="F48" s="31">
        <f t="shared" si="0"/>
        <v>437956.58</v>
      </c>
    </row>
    <row r="49" spans="1:6" ht="56.25" x14ac:dyDescent="0.2">
      <c r="A49" s="27" t="s">
        <v>444</v>
      </c>
      <c r="B49" s="28"/>
      <c r="C49" s="29" t="s">
        <v>442</v>
      </c>
      <c r="D49" s="30">
        <v>451000</v>
      </c>
      <c r="E49" s="130">
        <v>13043.42</v>
      </c>
      <c r="F49" s="31">
        <f t="shared" si="0"/>
        <v>437956.58</v>
      </c>
    </row>
    <row r="50" spans="1:6" ht="45" x14ac:dyDescent="0.2">
      <c r="A50" s="27" t="s">
        <v>441</v>
      </c>
      <c r="B50" s="28"/>
      <c r="C50" s="29" t="s">
        <v>443</v>
      </c>
      <c r="D50" s="30">
        <v>0</v>
      </c>
      <c r="E50" s="130">
        <v>0</v>
      </c>
      <c r="F50" s="31"/>
    </row>
    <row r="51" spans="1:6" x14ac:dyDescent="0.2">
      <c r="A51" s="115" t="s">
        <v>89</v>
      </c>
      <c r="B51" s="116" t="s">
        <v>31</v>
      </c>
      <c r="C51" s="117" t="s">
        <v>90</v>
      </c>
      <c r="D51" s="118">
        <f t="shared" ref="D51:E53" si="1">D52</f>
        <v>18000</v>
      </c>
      <c r="E51" s="131">
        <f t="shared" si="1"/>
        <v>400</v>
      </c>
      <c r="F51" s="119">
        <f t="shared" si="0"/>
        <v>17600</v>
      </c>
    </row>
    <row r="52" spans="1:6" ht="45" x14ac:dyDescent="0.2">
      <c r="A52" s="27" t="s">
        <v>91</v>
      </c>
      <c r="B52" s="28" t="s">
        <v>31</v>
      </c>
      <c r="C52" s="29" t="s">
        <v>92</v>
      </c>
      <c r="D52" s="30">
        <f t="shared" si="1"/>
        <v>18000</v>
      </c>
      <c r="E52" s="130">
        <f t="shared" si="1"/>
        <v>400</v>
      </c>
      <c r="F52" s="31">
        <f t="shared" si="0"/>
        <v>17600</v>
      </c>
    </row>
    <row r="53" spans="1:6" ht="67.5" x14ac:dyDescent="0.2">
      <c r="A53" s="27" t="s">
        <v>93</v>
      </c>
      <c r="B53" s="28" t="s">
        <v>31</v>
      </c>
      <c r="C53" s="29" t="s">
        <v>94</v>
      </c>
      <c r="D53" s="30">
        <f t="shared" si="1"/>
        <v>18000</v>
      </c>
      <c r="E53" s="130">
        <f t="shared" si="1"/>
        <v>400</v>
      </c>
      <c r="F53" s="31">
        <f t="shared" si="0"/>
        <v>17600</v>
      </c>
    </row>
    <row r="54" spans="1:6" ht="67.5" x14ac:dyDescent="0.2">
      <c r="A54" s="27" t="s">
        <v>93</v>
      </c>
      <c r="B54" s="28" t="s">
        <v>31</v>
      </c>
      <c r="C54" s="29" t="s">
        <v>95</v>
      </c>
      <c r="D54" s="30">
        <v>18000</v>
      </c>
      <c r="E54" s="130">
        <v>400</v>
      </c>
      <c r="F54" s="31">
        <f t="shared" si="0"/>
        <v>17600</v>
      </c>
    </row>
    <row r="55" spans="1:6" ht="33.75" x14ac:dyDescent="0.2">
      <c r="A55" s="115" t="s">
        <v>96</v>
      </c>
      <c r="B55" s="116" t="s">
        <v>31</v>
      </c>
      <c r="C55" s="117" t="s">
        <v>97</v>
      </c>
      <c r="D55" s="118">
        <f t="shared" ref="D55:E57" si="2">D56</f>
        <v>109200</v>
      </c>
      <c r="E55" s="131">
        <f>E56</f>
        <v>37599.32</v>
      </c>
      <c r="F55" s="119">
        <f t="shared" ref="F55:F94" si="3">IF(OR(D55="-",IF(E55="-",0,E55)&gt;=IF(D55="-",0,D55)),"-",IF(D55="-",0,D55)-IF(E55="-",0,E55))</f>
        <v>71600.679999999993</v>
      </c>
    </row>
    <row r="56" spans="1:6" ht="78.75" x14ac:dyDescent="0.2">
      <c r="A56" s="32" t="s">
        <v>98</v>
      </c>
      <c r="B56" s="28" t="s">
        <v>31</v>
      </c>
      <c r="C56" s="29" t="s">
        <v>99</v>
      </c>
      <c r="D56" s="30">
        <f t="shared" si="2"/>
        <v>109200</v>
      </c>
      <c r="E56" s="130">
        <f t="shared" si="2"/>
        <v>37599.32</v>
      </c>
      <c r="F56" s="31">
        <f t="shared" si="3"/>
        <v>71600.679999999993</v>
      </c>
    </row>
    <row r="57" spans="1:6" ht="33.75" x14ac:dyDescent="0.2">
      <c r="A57" s="27" t="s">
        <v>100</v>
      </c>
      <c r="B57" s="28" t="s">
        <v>31</v>
      </c>
      <c r="C57" s="29" t="s">
        <v>101</v>
      </c>
      <c r="D57" s="30">
        <f t="shared" si="2"/>
        <v>109200</v>
      </c>
      <c r="E57" s="130">
        <f t="shared" si="2"/>
        <v>37599.32</v>
      </c>
      <c r="F57" s="31">
        <f t="shared" si="3"/>
        <v>71600.679999999993</v>
      </c>
    </row>
    <row r="58" spans="1:6" ht="33.75" x14ac:dyDescent="0.2">
      <c r="A58" s="27" t="s">
        <v>102</v>
      </c>
      <c r="B58" s="28" t="s">
        <v>31</v>
      </c>
      <c r="C58" s="29" t="s">
        <v>103</v>
      </c>
      <c r="D58" s="30">
        <v>109200</v>
      </c>
      <c r="E58" s="130">
        <v>37599.32</v>
      </c>
      <c r="F58" s="31">
        <f t="shared" si="3"/>
        <v>71600.679999999993</v>
      </c>
    </row>
    <row r="59" spans="1:6" ht="22.5" x14ac:dyDescent="0.2">
      <c r="A59" s="27" t="s">
        <v>104</v>
      </c>
      <c r="B59" s="28" t="s">
        <v>31</v>
      </c>
      <c r="C59" s="29" t="s">
        <v>105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106</v>
      </c>
      <c r="B60" s="28" t="s">
        <v>31</v>
      </c>
      <c r="C60" s="29" t="s">
        <v>107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108</v>
      </c>
      <c r="B61" s="28" t="s">
        <v>31</v>
      </c>
      <c r="C61" s="29" t="s">
        <v>109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110</v>
      </c>
      <c r="B62" s="28" t="s">
        <v>31</v>
      </c>
      <c r="C62" s="29" t="s">
        <v>111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393</v>
      </c>
      <c r="B63" s="43" t="s">
        <v>31</v>
      </c>
      <c r="C63" s="121" t="s">
        <v>397</v>
      </c>
      <c r="D63" s="36">
        <f t="shared" ref="D63:E65" si="4">D64</f>
        <v>49700</v>
      </c>
      <c r="E63" s="132">
        <f t="shared" si="4"/>
        <v>0</v>
      </c>
      <c r="F63" s="37">
        <f>D63-E63</f>
        <v>49700</v>
      </c>
    </row>
    <row r="64" spans="1:6" ht="13.5" thickBot="1" x14ac:dyDescent="0.25">
      <c r="A64" s="27" t="s">
        <v>394</v>
      </c>
      <c r="B64" s="28" t="s">
        <v>31</v>
      </c>
      <c r="C64" s="122" t="s">
        <v>398</v>
      </c>
      <c r="D64" s="120">
        <f t="shared" si="4"/>
        <v>49700</v>
      </c>
      <c r="E64" s="130">
        <f t="shared" si="4"/>
        <v>0</v>
      </c>
      <c r="F64" s="123">
        <f t="shared" ref="F64:F66" si="5">D64-E64</f>
        <v>49700</v>
      </c>
    </row>
    <row r="65" spans="1:6" ht="23.25" thickBot="1" x14ac:dyDescent="0.25">
      <c r="A65" s="27" t="s">
        <v>395</v>
      </c>
      <c r="B65" s="28" t="s">
        <v>31</v>
      </c>
      <c r="C65" s="122" t="s">
        <v>399</v>
      </c>
      <c r="D65" s="120">
        <f t="shared" si="4"/>
        <v>49700</v>
      </c>
      <c r="E65" s="130">
        <f t="shared" si="4"/>
        <v>0</v>
      </c>
      <c r="F65" s="123">
        <f t="shared" si="5"/>
        <v>49700</v>
      </c>
    </row>
    <row r="66" spans="1:6" ht="34.5" thickBot="1" x14ac:dyDescent="0.25">
      <c r="A66" s="27" t="s">
        <v>396</v>
      </c>
      <c r="B66" s="28" t="s">
        <v>31</v>
      </c>
      <c r="C66" s="122" t="s">
        <v>400</v>
      </c>
      <c r="D66" s="120">
        <v>49700</v>
      </c>
      <c r="E66" s="130">
        <v>0</v>
      </c>
      <c r="F66" s="123">
        <f t="shared" si="5"/>
        <v>49700</v>
      </c>
    </row>
    <row r="67" spans="1:6" x14ac:dyDescent="0.2">
      <c r="A67" s="115" t="s">
        <v>112</v>
      </c>
      <c r="B67" s="116" t="s">
        <v>31</v>
      </c>
      <c r="C67" s="117" t="s">
        <v>402</v>
      </c>
      <c r="D67" s="118">
        <f>D68</f>
        <v>13300</v>
      </c>
      <c r="E67" s="131">
        <f>E70+E71</f>
        <v>8000</v>
      </c>
      <c r="F67" s="119">
        <f t="shared" si="3"/>
        <v>5300</v>
      </c>
    </row>
    <row r="68" spans="1:6" ht="33.75" x14ac:dyDescent="0.2">
      <c r="A68" s="27" t="s">
        <v>113</v>
      </c>
      <c r="B68" s="28" t="s">
        <v>31</v>
      </c>
      <c r="C68" s="29" t="s">
        <v>402</v>
      </c>
      <c r="D68" s="30">
        <f>D69</f>
        <v>13300</v>
      </c>
      <c r="E68" s="130">
        <f>E69</f>
        <v>8000</v>
      </c>
      <c r="F68" s="31">
        <f t="shared" si="3"/>
        <v>5300</v>
      </c>
    </row>
    <row r="69" spans="1:6" ht="45" x14ac:dyDescent="0.2">
      <c r="A69" s="27" t="s">
        <v>114</v>
      </c>
      <c r="B69" s="28" t="s">
        <v>31</v>
      </c>
      <c r="C69" s="29" t="s">
        <v>402</v>
      </c>
      <c r="D69" s="30">
        <f>D70</f>
        <v>13300</v>
      </c>
      <c r="E69" s="130">
        <f>E70</f>
        <v>8000</v>
      </c>
      <c r="F69" s="31">
        <f t="shared" si="3"/>
        <v>5300</v>
      </c>
    </row>
    <row r="70" spans="1:6" ht="46.5" customHeight="1" x14ac:dyDescent="0.2">
      <c r="A70" s="27" t="s">
        <v>114</v>
      </c>
      <c r="B70" s="28" t="s">
        <v>31</v>
      </c>
      <c r="C70" s="29" t="s">
        <v>402</v>
      </c>
      <c r="D70" s="30">
        <v>13300</v>
      </c>
      <c r="E70" s="130">
        <v>8000</v>
      </c>
      <c r="F70" s="31">
        <f t="shared" si="3"/>
        <v>5300</v>
      </c>
    </row>
    <row r="71" spans="1:6" ht="56.25" customHeight="1" x14ac:dyDescent="0.2">
      <c r="A71" s="27" t="s">
        <v>440</v>
      </c>
      <c r="B71" s="28" t="s">
        <v>31</v>
      </c>
      <c r="C71" s="29" t="s">
        <v>471</v>
      </c>
      <c r="D71" s="30">
        <v>0</v>
      </c>
      <c r="E71" s="130">
        <v>0</v>
      </c>
      <c r="F71" s="31" t="str">
        <f t="shared" si="3"/>
        <v>-</v>
      </c>
    </row>
    <row r="72" spans="1:6" ht="45" x14ac:dyDescent="0.2">
      <c r="A72" s="27" t="s">
        <v>114</v>
      </c>
      <c r="B72" s="28" t="s">
        <v>31</v>
      </c>
      <c r="C72" s="29" t="s">
        <v>115</v>
      </c>
      <c r="D72" s="30" t="s">
        <v>44</v>
      </c>
      <c r="E72" s="130">
        <v>0</v>
      </c>
      <c r="F72" s="31" t="str">
        <f t="shared" si="3"/>
        <v>-</v>
      </c>
    </row>
    <row r="73" spans="1:6" x14ac:dyDescent="0.2">
      <c r="A73" s="115" t="s">
        <v>403</v>
      </c>
      <c r="B73" s="28"/>
      <c r="C73" s="117" t="s">
        <v>420</v>
      </c>
      <c r="D73" s="30"/>
      <c r="E73" s="131">
        <f>E76</f>
        <v>50742.8</v>
      </c>
      <c r="F73" s="31"/>
    </row>
    <row r="74" spans="1:6" x14ac:dyDescent="0.2">
      <c r="A74" s="27" t="s">
        <v>387</v>
      </c>
      <c r="B74" s="28"/>
      <c r="C74" s="137" t="s">
        <v>390</v>
      </c>
      <c r="D74" s="30"/>
      <c r="E74" s="138">
        <v>0</v>
      </c>
      <c r="F74" s="31"/>
    </row>
    <row r="75" spans="1:6" x14ac:dyDescent="0.2">
      <c r="A75" s="27" t="s">
        <v>387</v>
      </c>
      <c r="B75" s="28" t="s">
        <v>31</v>
      </c>
      <c r="C75" s="29" t="s">
        <v>389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27" t="s">
        <v>388</v>
      </c>
      <c r="B76" s="28" t="s">
        <v>31</v>
      </c>
      <c r="C76" s="29" t="s">
        <v>421</v>
      </c>
      <c r="D76" s="30" t="s">
        <v>44</v>
      </c>
      <c r="E76" s="130">
        <v>50742.8</v>
      </c>
      <c r="F76" s="31" t="str">
        <f t="shared" si="3"/>
        <v>-</v>
      </c>
    </row>
    <row r="77" spans="1:6" x14ac:dyDescent="0.2">
      <c r="A77" s="115" t="s">
        <v>116</v>
      </c>
      <c r="B77" s="116" t="s">
        <v>31</v>
      </c>
      <c r="C77" s="117" t="s">
        <v>117</v>
      </c>
      <c r="D77" s="118">
        <f>D78</f>
        <v>66473300</v>
      </c>
      <c r="E77" s="131">
        <f>E78</f>
        <v>11198872.48</v>
      </c>
      <c r="F77" s="119">
        <f t="shared" si="3"/>
        <v>55274427.519999996</v>
      </c>
    </row>
    <row r="78" spans="1:6" ht="33.75" x14ac:dyDescent="0.2">
      <c r="A78" s="27" t="s">
        <v>118</v>
      </c>
      <c r="B78" s="28" t="s">
        <v>31</v>
      </c>
      <c r="C78" s="29" t="s">
        <v>119</v>
      </c>
      <c r="D78" s="30">
        <f>D81+D86+D91+D84+D83</f>
        <v>66473300</v>
      </c>
      <c r="E78" s="130">
        <f>E91+E86+E79++E85+E96</f>
        <v>11198872.48</v>
      </c>
      <c r="F78" s="31">
        <f t="shared" si="3"/>
        <v>55274427.519999996</v>
      </c>
    </row>
    <row r="79" spans="1:6" ht="22.5" x14ac:dyDescent="0.2">
      <c r="A79" s="27" t="s">
        <v>120</v>
      </c>
      <c r="B79" s="28" t="s">
        <v>31</v>
      </c>
      <c r="C79" s="29" t="s">
        <v>121</v>
      </c>
      <c r="D79" s="30">
        <f>D81+D82</f>
        <v>11811300</v>
      </c>
      <c r="E79" s="30">
        <f>E81+E82</f>
        <v>5454400</v>
      </c>
      <c r="F79" s="31">
        <f t="shared" si="3"/>
        <v>6356900</v>
      </c>
    </row>
    <row r="80" spans="1:6" x14ac:dyDescent="0.2">
      <c r="A80" s="27" t="s">
        <v>122</v>
      </c>
      <c r="B80" s="28" t="s">
        <v>31</v>
      </c>
      <c r="C80" s="29" t="s">
        <v>480</v>
      </c>
      <c r="D80" s="30">
        <f>D81</f>
        <v>11377700</v>
      </c>
      <c r="E80" s="130">
        <f>E81</f>
        <v>5310000</v>
      </c>
      <c r="F80" s="31">
        <f t="shared" si="3"/>
        <v>6067700</v>
      </c>
    </row>
    <row r="81" spans="1:6" ht="22.5" x14ac:dyDescent="0.2">
      <c r="A81" s="27" t="s">
        <v>123</v>
      </c>
      <c r="B81" s="28" t="s">
        <v>31</v>
      </c>
      <c r="C81" s="29" t="s">
        <v>479</v>
      </c>
      <c r="D81" s="30">
        <v>11377700</v>
      </c>
      <c r="E81" s="130">
        <v>5310000</v>
      </c>
      <c r="F81" s="31">
        <f t="shared" si="3"/>
        <v>6067700</v>
      </c>
    </row>
    <row r="82" spans="1:6" ht="22.5" x14ac:dyDescent="0.2">
      <c r="A82" s="163" t="s">
        <v>489</v>
      </c>
      <c r="B82" s="162"/>
      <c r="C82" s="164" t="s">
        <v>491</v>
      </c>
      <c r="D82" s="30">
        <f>D83</f>
        <v>433600</v>
      </c>
      <c r="E82" s="30">
        <f>E83</f>
        <v>144400</v>
      </c>
      <c r="F82" s="31">
        <v>6400</v>
      </c>
    </row>
    <row r="83" spans="1:6" ht="22.5" x14ac:dyDescent="0.2">
      <c r="A83" s="163" t="s">
        <v>490</v>
      </c>
      <c r="B83" s="162"/>
      <c r="C83" s="165" t="s">
        <v>492</v>
      </c>
      <c r="D83" s="30">
        <v>433600</v>
      </c>
      <c r="E83" s="130">
        <v>144400</v>
      </c>
      <c r="F83" s="31">
        <v>6400</v>
      </c>
    </row>
    <row r="84" spans="1:6" ht="22.5" x14ac:dyDescent="0.2">
      <c r="A84" s="27" t="s">
        <v>468</v>
      </c>
      <c r="B84" s="28" t="s">
        <v>31</v>
      </c>
      <c r="C84" s="29" t="s">
        <v>467</v>
      </c>
      <c r="D84" s="30">
        <f>D85</f>
        <v>0</v>
      </c>
      <c r="E84" s="130" t="s">
        <v>481</v>
      </c>
      <c r="F84" s="31"/>
    </row>
    <row r="85" spans="1:6" x14ac:dyDescent="0.2">
      <c r="A85" s="27" t="s">
        <v>469</v>
      </c>
      <c r="B85" s="28" t="s">
        <v>31</v>
      </c>
      <c r="C85" s="29" t="s">
        <v>466</v>
      </c>
      <c r="D85" s="30">
        <v>0</v>
      </c>
      <c r="E85" s="130">
        <v>0</v>
      </c>
      <c r="F85" s="31"/>
    </row>
    <row r="86" spans="1:6" ht="22.5" x14ac:dyDescent="0.2">
      <c r="A86" s="27" t="s">
        <v>124</v>
      </c>
      <c r="B86" s="28" t="s">
        <v>31</v>
      </c>
      <c r="C86" s="29" t="s">
        <v>125</v>
      </c>
      <c r="D86" s="30">
        <f>D88+D90</f>
        <v>352800</v>
      </c>
      <c r="E86" s="130">
        <f>E88+E90</f>
        <v>71225.42</v>
      </c>
      <c r="F86" s="31">
        <f t="shared" si="3"/>
        <v>281574.58</v>
      </c>
    </row>
    <row r="87" spans="1:6" ht="33.75" x14ac:dyDescent="0.2">
      <c r="A87" s="27" t="s">
        <v>126</v>
      </c>
      <c r="B87" s="28" t="s">
        <v>31</v>
      </c>
      <c r="C87" s="29" t="s">
        <v>127</v>
      </c>
      <c r="D87" s="30">
        <v>200</v>
      </c>
      <c r="E87" s="130">
        <f>E88</f>
        <v>200</v>
      </c>
      <c r="F87" s="31" t="str">
        <f t="shared" si="3"/>
        <v>-</v>
      </c>
    </row>
    <row r="88" spans="1:6" ht="33.75" x14ac:dyDescent="0.2">
      <c r="A88" s="27" t="s">
        <v>128</v>
      </c>
      <c r="B88" s="28" t="s">
        <v>31</v>
      </c>
      <c r="C88" s="29" t="s">
        <v>129</v>
      </c>
      <c r="D88" s="30">
        <v>200</v>
      </c>
      <c r="E88" s="130">
        <v>200</v>
      </c>
      <c r="F88" s="31" t="str">
        <f t="shared" si="3"/>
        <v>-</v>
      </c>
    </row>
    <row r="89" spans="1:6" ht="33.75" x14ac:dyDescent="0.2">
      <c r="A89" s="27" t="s">
        <v>130</v>
      </c>
      <c r="B89" s="28" t="s">
        <v>31</v>
      </c>
      <c r="C89" s="29" t="s">
        <v>131</v>
      </c>
      <c r="D89" s="30">
        <f>D90</f>
        <v>352600</v>
      </c>
      <c r="E89" s="130">
        <f>E90</f>
        <v>71025.42</v>
      </c>
      <c r="F89" s="31">
        <f t="shared" si="3"/>
        <v>281574.58</v>
      </c>
    </row>
    <row r="90" spans="1:6" ht="33.75" x14ac:dyDescent="0.2">
      <c r="A90" s="27" t="s">
        <v>132</v>
      </c>
      <c r="B90" s="28" t="s">
        <v>31</v>
      </c>
      <c r="C90" s="29" t="s">
        <v>133</v>
      </c>
      <c r="D90" s="30">
        <v>352600</v>
      </c>
      <c r="E90" s="130">
        <v>71025.42</v>
      </c>
      <c r="F90" s="31">
        <f t="shared" si="3"/>
        <v>281574.58</v>
      </c>
    </row>
    <row r="91" spans="1:6" x14ac:dyDescent="0.2">
      <c r="A91" s="27" t="s">
        <v>134</v>
      </c>
      <c r="B91" s="28" t="s">
        <v>31</v>
      </c>
      <c r="C91" s="29" t="s">
        <v>135</v>
      </c>
      <c r="D91" s="30">
        <f>D93+D92</f>
        <v>54309200</v>
      </c>
      <c r="E91" s="130">
        <f>E93+E92</f>
        <v>5673247.0599999996</v>
      </c>
      <c r="F91" s="31">
        <f t="shared" si="3"/>
        <v>48635952.939999998</v>
      </c>
    </row>
    <row r="92" spans="1:6" ht="56.25" x14ac:dyDescent="0.2">
      <c r="A92" s="27" t="s">
        <v>438</v>
      </c>
      <c r="B92" s="28"/>
      <c r="C92" s="29" t="s">
        <v>439</v>
      </c>
      <c r="D92" s="30">
        <v>19200</v>
      </c>
      <c r="E92" s="130">
        <v>6400</v>
      </c>
      <c r="F92" s="31"/>
    </row>
    <row r="93" spans="1:6" ht="22.5" x14ac:dyDescent="0.2">
      <c r="A93" s="27" t="s">
        <v>136</v>
      </c>
      <c r="B93" s="28" t="s">
        <v>31</v>
      </c>
      <c r="C93" s="29" t="s">
        <v>137</v>
      </c>
      <c r="D93" s="30">
        <f>D94</f>
        <v>54290000</v>
      </c>
      <c r="E93" s="130">
        <f>E94</f>
        <v>5666847.0599999996</v>
      </c>
      <c r="F93" s="31">
        <f t="shared" si="3"/>
        <v>48623152.939999998</v>
      </c>
    </row>
    <row r="94" spans="1:6" ht="22.5" x14ac:dyDescent="0.2">
      <c r="A94" s="166" t="s">
        <v>138</v>
      </c>
      <c r="B94" s="28" t="s">
        <v>31</v>
      </c>
      <c r="C94" s="29" t="s">
        <v>139</v>
      </c>
      <c r="D94" s="30">
        <v>54290000</v>
      </c>
      <c r="E94" s="130">
        <v>5666847.0599999996</v>
      </c>
      <c r="F94" s="31">
        <f t="shared" si="3"/>
        <v>48623152.939999998</v>
      </c>
    </row>
    <row r="95" spans="1:6" ht="78.75" x14ac:dyDescent="0.2">
      <c r="A95" s="166" t="s">
        <v>510</v>
      </c>
      <c r="B95" s="28" t="s">
        <v>31</v>
      </c>
      <c r="C95" s="117" t="s">
        <v>508</v>
      </c>
      <c r="D95" s="30">
        <v>0</v>
      </c>
      <c r="E95" s="130">
        <f>E96</f>
        <v>0</v>
      </c>
      <c r="F95" s="171"/>
    </row>
    <row r="96" spans="1:6" ht="78.75" x14ac:dyDescent="0.2">
      <c r="A96" s="166" t="s">
        <v>511</v>
      </c>
      <c r="B96" s="28" t="s">
        <v>31</v>
      </c>
      <c r="C96" s="117" t="s">
        <v>509</v>
      </c>
      <c r="D96" s="30">
        <v>0</v>
      </c>
      <c r="E96" s="130">
        <v>0</v>
      </c>
      <c r="F96" s="171"/>
    </row>
    <row r="97" spans="1:6" ht="12.75" customHeight="1" x14ac:dyDescent="0.2">
      <c r="A97" s="167"/>
      <c r="B97" s="168"/>
      <c r="C97" s="168"/>
      <c r="D97" s="169"/>
      <c r="E97" s="170"/>
      <c r="F97" s="169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2"/>
  <sheetViews>
    <sheetView showGridLines="0" tabSelected="1" zoomScale="90" zoomScaleNormal="90" workbookViewId="0">
      <selection activeCell="D178" sqref="D178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68585400</v>
      </c>
      <c r="E13" s="106">
        <f>E15</f>
        <v>9476716.0199999996</v>
      </c>
      <c r="F13" s="107">
        <f>IF(OR(D13="-",IF(E13="-",0,E13)&gt;=IF(D13="-",0,D13)),"-",IF(D13="-",0,D13)-IF(E13="-",0,E13))</f>
        <v>59108683.980000004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D16+D80+D92+D102+D151+D159+D167+D179+D187</f>
        <v>68585400</v>
      </c>
      <c r="E15" s="110">
        <f>E16+E80+E92+E102+E151+E159+E167+E179+E187</f>
        <v>9476716.0199999996</v>
      </c>
      <c r="F15" s="112">
        <f t="shared" ref="F15:F37" si="0">IF(OR(D15="-",IF(E15="-",0,E15)&gt;=IF(D15="-",0,D15)),"-",IF(D15="-",0,D15)-IF(E15="-",0,E15))</f>
        <v>59108683.980000004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6304500</v>
      </c>
      <c r="E16" s="105">
        <f>E17+E44</f>
        <v>2072361.33</v>
      </c>
      <c r="F16" s="107">
        <f t="shared" si="0"/>
        <v>4232138.67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6239400</v>
      </c>
      <c r="E17" s="105">
        <f>E23+E24+E25+E29+E30+E35+E36+E39+E437+E32+E43</f>
        <v>2049586.33</v>
      </c>
      <c r="F17" s="105">
        <f t="shared" ref="F17" si="1">F23+F24+F25+F29+F30+F35+F36+F39+F43</f>
        <v>4189813.6699999995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6239200</v>
      </c>
      <c r="E18" s="91">
        <f t="shared" ref="E18:E21" si="2">E19</f>
        <v>2049386.3299999998</v>
      </c>
      <c r="F18" s="90">
        <f t="shared" si="0"/>
        <v>4189813.67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6239200</v>
      </c>
      <c r="E19" s="91">
        <f>E20+E26+E33+E32</f>
        <v>2049386.3299999998</v>
      </c>
      <c r="F19" s="90">
        <f t="shared" si="0"/>
        <v>4189813.67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1895440.4</v>
      </c>
      <c r="F20" s="90">
        <f t="shared" si="0"/>
        <v>3896559.6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1895440.4</v>
      </c>
      <c r="F21" s="90">
        <f t="shared" si="0"/>
        <v>3896559.6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1895440.4</v>
      </c>
      <c r="F22" s="90">
        <f t="shared" si="0"/>
        <v>3896559.6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1341927.32</v>
      </c>
      <c r="F23" s="90">
        <f t="shared" si="0"/>
        <v>2848072.6799999997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72154.2</v>
      </c>
      <c r="F24" s="90">
        <f t="shared" si="0"/>
        <v>239845.8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481358.88</v>
      </c>
      <c r="F25" s="90">
        <f t="shared" si="0"/>
        <v>808641.12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437200</v>
      </c>
      <c r="E26" s="91">
        <f>E28</f>
        <v>151566.93</v>
      </c>
      <c r="F26" s="90">
        <f t="shared" si="0"/>
        <v>285633.07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437200</v>
      </c>
      <c r="E27" s="91">
        <f>E28</f>
        <v>151566.93</v>
      </c>
      <c r="F27" s="90">
        <f t="shared" si="0"/>
        <v>285633.07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342200</v>
      </c>
      <c r="E28" s="91">
        <f>E29+E30</f>
        <v>151566.93</v>
      </c>
      <c r="F28" s="90">
        <f t="shared" si="0"/>
        <v>190633.07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342200</v>
      </c>
      <c r="E29" s="91">
        <v>100259.56</v>
      </c>
      <c r="F29" s="90">
        <f t="shared" si="0"/>
        <v>241940.44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95000</v>
      </c>
      <c r="E30" s="91">
        <v>51307.37</v>
      </c>
      <c r="F30" s="90">
        <f>D30-E30</f>
        <v>43692.63</v>
      </c>
    </row>
    <row r="31" spans="1:6" ht="78.75" customHeight="1" x14ac:dyDescent="0.2">
      <c r="A31" s="61" t="s">
        <v>486</v>
      </c>
      <c r="B31" s="62" t="s">
        <v>144</v>
      </c>
      <c r="C31" s="101" t="s">
        <v>488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487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</v>
      </c>
      <c r="F33" s="90">
        <f t="shared" si="0"/>
        <v>7621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</v>
      </c>
      <c r="F34" s="90">
        <f t="shared" si="0"/>
        <v>7621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</v>
      </c>
      <c r="F36" s="90">
        <f t="shared" si="0"/>
        <v>500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SUM(D48+D50+D54+D63+D67+D71+D73+D76+D79)+D59</f>
        <v>65100</v>
      </c>
      <c r="E44" s="105">
        <f>SUM(E48+E50+E54+E63+E67+E71+E73+E76+E79)+E6</f>
        <v>22775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D48+D50+D54+D59+D63+D67+D71+D73+D76+D79</f>
        <v>65100</v>
      </c>
      <c r="E45" s="83">
        <f>E48+E50+E54+E59+E63+E67+E71+E73+E76+E79</f>
        <v>22775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62100</v>
      </c>
      <c r="E55" s="91">
        <f>E56</f>
        <v>22775</v>
      </c>
      <c r="F55" s="90">
        <f t="shared" ref="F55:F92" si="6">IF(OR(D55="-",IF(E55="-",0,E55)&gt;=IF(D55="-",0,D55)),"-",IF(D55="-",0,D55)-IF(E55="-",0,E55))</f>
        <v>39325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D63+D67+D71+D73+D76+D79+D59</f>
        <v>62100</v>
      </c>
      <c r="E56" s="89">
        <f>E63+E67+E71+E73+E76+E79+E59</f>
        <v>22775</v>
      </c>
      <c r="F56" s="90">
        <f t="shared" si="6"/>
        <v>39325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10000</v>
      </c>
      <c r="E60" s="91">
        <f>E61</f>
        <v>2250</v>
      </c>
      <c r="F60" s="90">
        <f t="shared" si="6"/>
        <v>7750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10000</v>
      </c>
      <c r="E61" s="91">
        <f t="shared" si="7"/>
        <v>2250</v>
      </c>
      <c r="F61" s="90">
        <f t="shared" si="6"/>
        <v>7750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10000</v>
      </c>
      <c r="E62" s="91">
        <f>E63</f>
        <v>2250</v>
      </c>
      <c r="F62" s="90">
        <f t="shared" si="6"/>
        <v>7750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10000</v>
      </c>
      <c r="E63" s="91">
        <v>2250</v>
      </c>
      <c r="F63" s="90">
        <f t="shared" si="6"/>
        <v>7750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20000</v>
      </c>
      <c r="E64" s="91">
        <f>E65</f>
        <v>0</v>
      </c>
      <c r="F64" s="90">
        <f t="shared" si="6"/>
        <v>20000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20000</v>
      </c>
      <c r="E65" s="91">
        <f>E66</f>
        <v>0</v>
      </c>
      <c r="F65" s="90">
        <f t="shared" si="6"/>
        <v>20000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20000</v>
      </c>
      <c r="E66" s="91">
        <f>E67</f>
        <v>0</v>
      </c>
      <c r="F66" s="90">
        <f t="shared" si="6"/>
        <v>20000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20000</v>
      </c>
      <c r="E67" s="91">
        <v>0</v>
      </c>
      <c r="F67" s="90">
        <f t="shared" si="6"/>
        <v>20000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10000</v>
      </c>
      <c r="E68" s="84">
        <f t="shared" si="8"/>
        <v>0</v>
      </c>
      <c r="F68" s="85">
        <f>D68-E68</f>
        <v>10000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10000</v>
      </c>
      <c r="E69" s="84">
        <f t="shared" si="8"/>
        <v>0</v>
      </c>
      <c r="F69" s="85">
        <f t="shared" ref="F69:F71" si="9">D69-E69</f>
        <v>10000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10000</v>
      </c>
      <c r="E70" s="84">
        <f>E71</f>
        <v>0</v>
      </c>
      <c r="F70" s="85">
        <f t="shared" si="9"/>
        <v>10000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10000</v>
      </c>
      <c r="E71" s="84">
        <v>0</v>
      </c>
      <c r="F71" s="85">
        <f t="shared" si="9"/>
        <v>10000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525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525</v>
      </c>
      <c r="F73" s="85">
        <v>0</v>
      </c>
    </row>
    <row r="74" spans="1:6" ht="51" x14ac:dyDescent="0.2">
      <c r="A74" s="61" t="s">
        <v>205</v>
      </c>
      <c r="B74" s="62" t="s">
        <v>144</v>
      </c>
      <c r="C74" s="101" t="s">
        <v>206</v>
      </c>
      <c r="D74" s="89">
        <f>D76+D79</f>
        <v>20000</v>
      </c>
      <c r="E74" s="91">
        <f>E75+E78</f>
        <v>20000</v>
      </c>
      <c r="F74" s="90" t="str">
        <f t="shared" si="6"/>
        <v>-</v>
      </c>
    </row>
    <row r="75" spans="1:6" ht="25.5" x14ac:dyDescent="0.2">
      <c r="A75" s="61" t="s">
        <v>171</v>
      </c>
      <c r="B75" s="62" t="s">
        <v>144</v>
      </c>
      <c r="C75" s="101" t="s">
        <v>412</v>
      </c>
      <c r="D75" s="89">
        <f>D76</f>
        <v>0</v>
      </c>
      <c r="E75" s="91">
        <f>E76</f>
        <v>0</v>
      </c>
      <c r="F75" s="90" t="str">
        <f t="shared" si="6"/>
        <v>-</v>
      </c>
    </row>
    <row r="76" spans="1:6" ht="25.5" x14ac:dyDescent="0.2">
      <c r="A76" s="61" t="s">
        <v>173</v>
      </c>
      <c r="B76" s="62" t="s">
        <v>144</v>
      </c>
      <c r="C76" s="101" t="s">
        <v>413</v>
      </c>
      <c r="D76" s="89">
        <v>0</v>
      </c>
      <c r="E76" s="91">
        <v>0</v>
      </c>
      <c r="F76" s="90" t="str">
        <f t="shared" si="6"/>
        <v>-</v>
      </c>
    </row>
    <row r="77" spans="1:6" x14ac:dyDescent="0.2">
      <c r="A77" s="61" t="s">
        <v>177</v>
      </c>
      <c r="B77" s="62" t="s">
        <v>144</v>
      </c>
      <c r="C77" s="101" t="s">
        <v>207</v>
      </c>
      <c r="D77" s="89">
        <f t="shared" ref="D77:E78" si="10">D78</f>
        <v>20000</v>
      </c>
      <c r="E77" s="91">
        <f t="shared" si="10"/>
        <v>20000</v>
      </c>
      <c r="F77" s="90" t="str">
        <f t="shared" si="6"/>
        <v>-</v>
      </c>
    </row>
    <row r="78" spans="1:6" x14ac:dyDescent="0.2">
      <c r="A78" s="61" t="s">
        <v>178</v>
      </c>
      <c r="B78" s="62" t="s">
        <v>144</v>
      </c>
      <c r="C78" s="101" t="s">
        <v>208</v>
      </c>
      <c r="D78" s="89">
        <f t="shared" si="10"/>
        <v>20000</v>
      </c>
      <c r="E78" s="91">
        <f t="shared" si="10"/>
        <v>20000</v>
      </c>
      <c r="F78" s="90" t="str">
        <f t="shared" si="6"/>
        <v>-</v>
      </c>
    </row>
    <row r="79" spans="1:6" x14ac:dyDescent="0.2">
      <c r="A79" s="61" t="s">
        <v>181</v>
      </c>
      <c r="B79" s="62" t="s">
        <v>144</v>
      </c>
      <c r="C79" s="101" t="s">
        <v>209</v>
      </c>
      <c r="D79" s="89">
        <v>20000</v>
      </c>
      <c r="E79" s="91">
        <v>20000</v>
      </c>
      <c r="F79" s="90" t="str">
        <f t="shared" si="6"/>
        <v>-</v>
      </c>
    </row>
    <row r="80" spans="1:6" s="108" customFormat="1" x14ac:dyDescent="0.2">
      <c r="A80" s="102" t="s">
        <v>210</v>
      </c>
      <c r="B80" s="103" t="s">
        <v>144</v>
      </c>
      <c r="C80" s="104" t="s">
        <v>211</v>
      </c>
      <c r="D80" s="105">
        <f t="shared" ref="D80:E83" si="11">D81</f>
        <v>352600</v>
      </c>
      <c r="E80" s="106">
        <f t="shared" si="11"/>
        <v>71025.42</v>
      </c>
      <c r="F80" s="107">
        <f t="shared" si="6"/>
        <v>281574.58</v>
      </c>
    </row>
    <row r="81" spans="1:6" x14ac:dyDescent="0.2">
      <c r="A81" s="102" t="s">
        <v>212</v>
      </c>
      <c r="B81" s="103" t="s">
        <v>144</v>
      </c>
      <c r="C81" s="104" t="s">
        <v>213</v>
      </c>
      <c r="D81" s="105">
        <f t="shared" si="11"/>
        <v>352600</v>
      </c>
      <c r="E81" s="106">
        <f t="shared" si="11"/>
        <v>71025.42</v>
      </c>
      <c r="F81" s="107">
        <f t="shared" si="6"/>
        <v>281574.58</v>
      </c>
    </row>
    <row r="82" spans="1:6" ht="25.5" x14ac:dyDescent="0.2">
      <c r="A82" s="61" t="s">
        <v>183</v>
      </c>
      <c r="B82" s="62" t="s">
        <v>144</v>
      </c>
      <c r="C82" s="101" t="s">
        <v>214</v>
      </c>
      <c r="D82" s="89">
        <f t="shared" si="11"/>
        <v>352600</v>
      </c>
      <c r="E82" s="91">
        <f t="shared" si="11"/>
        <v>71025.42</v>
      </c>
      <c r="F82" s="90">
        <f t="shared" si="6"/>
        <v>281574.58</v>
      </c>
    </row>
    <row r="83" spans="1:6" x14ac:dyDescent="0.2">
      <c r="A83" s="61" t="s">
        <v>184</v>
      </c>
      <c r="B83" s="62" t="s">
        <v>144</v>
      </c>
      <c r="C83" s="101" t="s">
        <v>215</v>
      </c>
      <c r="D83" s="89">
        <f t="shared" si="11"/>
        <v>352600</v>
      </c>
      <c r="E83" s="91">
        <f t="shared" si="11"/>
        <v>71025.42</v>
      </c>
      <c r="F83" s="90">
        <f t="shared" si="6"/>
        <v>281574.58</v>
      </c>
    </row>
    <row r="84" spans="1:6" ht="63.75" x14ac:dyDescent="0.2">
      <c r="A84" s="61" t="s">
        <v>216</v>
      </c>
      <c r="B84" s="62" t="s">
        <v>144</v>
      </c>
      <c r="C84" s="101" t="s">
        <v>217</v>
      </c>
      <c r="D84" s="89">
        <f>SUM(D87+D88+D91)</f>
        <v>352600</v>
      </c>
      <c r="E84" s="91">
        <f>E85+E89</f>
        <v>71025.42</v>
      </c>
      <c r="F84" s="90">
        <f t="shared" si="6"/>
        <v>281574.58</v>
      </c>
    </row>
    <row r="85" spans="1:6" ht="63.75" x14ac:dyDescent="0.2">
      <c r="A85" s="61" t="s">
        <v>157</v>
      </c>
      <c r="B85" s="62" t="s">
        <v>144</v>
      </c>
      <c r="C85" s="101" t="s">
        <v>218</v>
      </c>
      <c r="D85" s="89">
        <f>D86</f>
        <v>352600</v>
      </c>
      <c r="E85" s="91">
        <f>E86</f>
        <v>71025.42</v>
      </c>
      <c r="F85" s="90">
        <f t="shared" si="6"/>
        <v>281574.58</v>
      </c>
    </row>
    <row r="86" spans="1:6" ht="25.5" x14ac:dyDescent="0.2">
      <c r="A86" s="61" t="s">
        <v>159</v>
      </c>
      <c r="B86" s="62" t="s">
        <v>144</v>
      </c>
      <c r="C86" s="101" t="s">
        <v>219</v>
      </c>
      <c r="D86" s="89">
        <f>D87+D88</f>
        <v>352600</v>
      </c>
      <c r="E86" s="91">
        <f>E87+E88</f>
        <v>71025.42</v>
      </c>
      <c r="F86" s="90">
        <f t="shared" si="6"/>
        <v>281574.58</v>
      </c>
    </row>
    <row r="87" spans="1:6" ht="25.5" x14ac:dyDescent="0.2">
      <c r="A87" s="61" t="s">
        <v>161</v>
      </c>
      <c r="B87" s="62" t="s">
        <v>144</v>
      </c>
      <c r="C87" s="101" t="s">
        <v>220</v>
      </c>
      <c r="D87" s="89">
        <v>246300</v>
      </c>
      <c r="E87" s="91">
        <v>57753.98</v>
      </c>
      <c r="F87" s="90">
        <f t="shared" si="6"/>
        <v>188546.02</v>
      </c>
    </row>
    <row r="88" spans="1:6" ht="51" x14ac:dyDescent="0.2">
      <c r="A88" s="61" t="s">
        <v>165</v>
      </c>
      <c r="B88" s="62" t="s">
        <v>144</v>
      </c>
      <c r="C88" s="101" t="s">
        <v>221</v>
      </c>
      <c r="D88" s="89">
        <v>106300</v>
      </c>
      <c r="E88" s="91">
        <v>13271.44</v>
      </c>
      <c r="F88" s="90">
        <f t="shared" si="6"/>
        <v>93028.56</v>
      </c>
    </row>
    <row r="89" spans="1:6" ht="25.5" x14ac:dyDescent="0.2">
      <c r="A89" s="61" t="s">
        <v>169</v>
      </c>
      <c r="B89" s="62" t="s">
        <v>144</v>
      </c>
      <c r="C89" s="101" t="s">
        <v>222</v>
      </c>
      <c r="D89" s="89">
        <f>D90</f>
        <v>0</v>
      </c>
      <c r="E89" s="91">
        <f>E90</f>
        <v>0</v>
      </c>
      <c r="F89" s="90" t="str">
        <f t="shared" si="6"/>
        <v>-</v>
      </c>
    </row>
    <row r="90" spans="1:6" ht="25.5" x14ac:dyDescent="0.2">
      <c r="A90" s="61" t="s">
        <v>171</v>
      </c>
      <c r="B90" s="62" t="s">
        <v>144</v>
      </c>
      <c r="C90" s="101" t="s">
        <v>223</v>
      </c>
      <c r="D90" s="89">
        <f>D91</f>
        <v>0</v>
      </c>
      <c r="E90" s="91">
        <f>E91</f>
        <v>0</v>
      </c>
      <c r="F90" s="90" t="str">
        <f t="shared" si="6"/>
        <v>-</v>
      </c>
    </row>
    <row r="91" spans="1:6" ht="25.5" x14ac:dyDescent="0.2">
      <c r="A91" s="61" t="s">
        <v>173</v>
      </c>
      <c r="B91" s="62" t="s">
        <v>144</v>
      </c>
      <c r="C91" s="101" t="s">
        <v>224</v>
      </c>
      <c r="D91" s="89">
        <v>0</v>
      </c>
      <c r="E91" s="91">
        <v>0</v>
      </c>
      <c r="F91" s="90" t="str">
        <f t="shared" si="6"/>
        <v>-</v>
      </c>
    </row>
    <row r="92" spans="1:6" ht="25.5" x14ac:dyDescent="0.2">
      <c r="A92" s="102" t="s">
        <v>225</v>
      </c>
      <c r="B92" s="103" t="s">
        <v>144</v>
      </c>
      <c r="C92" s="104" t="s">
        <v>226</v>
      </c>
      <c r="D92" s="105">
        <f t="shared" ref="D92:D98" si="12">D93</f>
        <v>16000</v>
      </c>
      <c r="E92" s="106">
        <f t="shared" ref="E92:E98" si="13">E93</f>
        <v>3245</v>
      </c>
      <c r="F92" s="107">
        <f t="shared" si="6"/>
        <v>12755</v>
      </c>
    </row>
    <row r="93" spans="1:6" ht="38.25" x14ac:dyDescent="0.2">
      <c r="A93" s="102" t="s">
        <v>227</v>
      </c>
      <c r="B93" s="103" t="s">
        <v>144</v>
      </c>
      <c r="C93" s="104" t="s">
        <v>457</v>
      </c>
      <c r="D93" s="105">
        <f t="shared" si="12"/>
        <v>16000</v>
      </c>
      <c r="E93" s="106">
        <f t="shared" si="13"/>
        <v>3245</v>
      </c>
      <c r="F93" s="107">
        <f t="shared" ref="F93:F136" si="14">IF(OR(D93="-",IF(E93="-",0,E93)&gt;=IF(D93="-",0,D93)),"-",IF(D93="-",0,D93)-IF(E93="-",0,E93))</f>
        <v>12755</v>
      </c>
    </row>
    <row r="94" spans="1:6" ht="63.75" x14ac:dyDescent="0.2">
      <c r="A94" s="61" t="s">
        <v>228</v>
      </c>
      <c r="B94" s="62" t="s">
        <v>144</v>
      </c>
      <c r="C94" s="101" t="s">
        <v>458</v>
      </c>
      <c r="D94" s="89">
        <f t="shared" si="12"/>
        <v>16000</v>
      </c>
      <c r="E94" s="91">
        <f t="shared" si="13"/>
        <v>3245</v>
      </c>
      <c r="F94" s="90">
        <f t="shared" si="14"/>
        <v>12755</v>
      </c>
    </row>
    <row r="95" spans="1:6" x14ac:dyDescent="0.2">
      <c r="A95" s="61" t="s">
        <v>229</v>
      </c>
      <c r="B95" s="62" t="s">
        <v>144</v>
      </c>
      <c r="C95" s="101" t="s">
        <v>459</v>
      </c>
      <c r="D95" s="89">
        <f t="shared" si="12"/>
        <v>16000</v>
      </c>
      <c r="E95" s="91">
        <f t="shared" si="13"/>
        <v>3245</v>
      </c>
      <c r="F95" s="90">
        <f t="shared" si="14"/>
        <v>12755</v>
      </c>
    </row>
    <row r="96" spans="1:6" ht="89.25" x14ac:dyDescent="0.2">
      <c r="A96" s="63" t="s">
        <v>230</v>
      </c>
      <c r="B96" s="62" t="s">
        <v>144</v>
      </c>
      <c r="C96" s="101" t="s">
        <v>460</v>
      </c>
      <c r="D96" s="89">
        <f t="shared" si="12"/>
        <v>16000</v>
      </c>
      <c r="E96" s="91">
        <f t="shared" si="13"/>
        <v>3245</v>
      </c>
      <c r="F96" s="90">
        <f t="shared" si="14"/>
        <v>12755</v>
      </c>
    </row>
    <row r="97" spans="1:6" ht="25.5" x14ac:dyDescent="0.2">
      <c r="A97" s="61" t="s">
        <v>169</v>
      </c>
      <c r="B97" s="62" t="s">
        <v>144</v>
      </c>
      <c r="C97" s="101" t="s">
        <v>461</v>
      </c>
      <c r="D97" s="89">
        <f t="shared" si="12"/>
        <v>16000</v>
      </c>
      <c r="E97" s="91">
        <f t="shared" si="13"/>
        <v>3245</v>
      </c>
      <c r="F97" s="90">
        <f t="shared" si="14"/>
        <v>12755</v>
      </c>
    </row>
    <row r="98" spans="1:6" ht="25.5" x14ac:dyDescent="0.2">
      <c r="A98" s="61" t="s">
        <v>171</v>
      </c>
      <c r="B98" s="62" t="s">
        <v>144</v>
      </c>
      <c r="C98" s="101" t="s">
        <v>462</v>
      </c>
      <c r="D98" s="89">
        <f t="shared" si="12"/>
        <v>16000</v>
      </c>
      <c r="E98" s="91">
        <f t="shared" si="13"/>
        <v>3245</v>
      </c>
      <c r="F98" s="90">
        <f t="shared" si="14"/>
        <v>12755</v>
      </c>
    </row>
    <row r="99" spans="1:6" ht="25.5" x14ac:dyDescent="0.2">
      <c r="A99" s="61" t="s">
        <v>173</v>
      </c>
      <c r="B99" s="62" t="s">
        <v>144</v>
      </c>
      <c r="C99" s="101" t="s">
        <v>463</v>
      </c>
      <c r="D99" s="89">
        <v>16000</v>
      </c>
      <c r="E99" s="91">
        <v>3245</v>
      </c>
      <c r="F99" s="90">
        <f t="shared" si="14"/>
        <v>12755</v>
      </c>
    </row>
    <row r="100" spans="1:6" ht="89.25" x14ac:dyDescent="0.2">
      <c r="A100" s="63" t="s">
        <v>370</v>
      </c>
      <c r="B100" s="65" t="s">
        <v>144</v>
      </c>
      <c r="C100" s="101" t="s">
        <v>464</v>
      </c>
      <c r="D100" s="83">
        <v>0</v>
      </c>
      <c r="E100" s="84">
        <v>0</v>
      </c>
      <c r="F100" s="85">
        <v>0</v>
      </c>
    </row>
    <row r="101" spans="1:6" ht="25.5" x14ac:dyDescent="0.2">
      <c r="A101" s="61" t="s">
        <v>171</v>
      </c>
      <c r="B101" s="65"/>
      <c r="C101" s="101" t="s">
        <v>465</v>
      </c>
      <c r="D101" s="83">
        <v>0</v>
      </c>
      <c r="E101" s="84">
        <v>0</v>
      </c>
      <c r="F101" s="85">
        <v>0</v>
      </c>
    </row>
    <row r="102" spans="1:6" s="108" customFormat="1" x14ac:dyDescent="0.2">
      <c r="A102" s="102" t="s">
        <v>231</v>
      </c>
      <c r="B102" s="103" t="s">
        <v>144</v>
      </c>
      <c r="C102" s="104" t="s">
        <v>232</v>
      </c>
      <c r="D102" s="105">
        <f>D103+D118+D114</f>
        <v>5862900</v>
      </c>
      <c r="E102" s="105">
        <f>E103+E118+E114</f>
        <v>191970.75</v>
      </c>
      <c r="F102" s="107">
        <f t="shared" si="14"/>
        <v>5670929.25</v>
      </c>
    </row>
    <row r="103" spans="1:6" x14ac:dyDescent="0.2">
      <c r="A103" s="102" t="s">
        <v>233</v>
      </c>
      <c r="B103" s="103" t="s">
        <v>144</v>
      </c>
      <c r="C103" s="104" t="s">
        <v>234</v>
      </c>
      <c r="D103" s="105">
        <f>D109+D110</f>
        <v>5082300</v>
      </c>
      <c r="E103" s="105">
        <f>E109+E113</f>
        <v>431.26</v>
      </c>
      <c r="F103" s="107">
        <f t="shared" si="14"/>
        <v>5081868.74</v>
      </c>
    </row>
    <row r="104" spans="1:6" ht="38.25" x14ac:dyDescent="0.2">
      <c r="A104" s="61" t="s">
        <v>235</v>
      </c>
      <c r="B104" s="62" t="s">
        <v>144</v>
      </c>
      <c r="C104" s="101" t="s">
        <v>236</v>
      </c>
      <c r="D104" s="89">
        <f t="shared" ref="D104:E108" si="15">D105</f>
        <v>8000</v>
      </c>
      <c r="E104" s="84">
        <f t="shared" si="15"/>
        <v>431.26</v>
      </c>
      <c r="F104" s="90">
        <f t="shared" si="14"/>
        <v>7568.74</v>
      </c>
    </row>
    <row r="105" spans="1:6" ht="25.5" x14ac:dyDescent="0.2">
      <c r="A105" s="61" t="s">
        <v>237</v>
      </c>
      <c r="B105" s="62" t="s">
        <v>144</v>
      </c>
      <c r="C105" s="101" t="s">
        <v>238</v>
      </c>
      <c r="D105" s="89">
        <f t="shared" si="15"/>
        <v>8000</v>
      </c>
      <c r="E105" s="84">
        <f t="shared" si="15"/>
        <v>431.26</v>
      </c>
      <c r="F105" s="90">
        <f t="shared" si="14"/>
        <v>7568.74</v>
      </c>
    </row>
    <row r="106" spans="1:6" ht="89.25" x14ac:dyDescent="0.2">
      <c r="A106" s="63" t="s">
        <v>239</v>
      </c>
      <c r="B106" s="62" t="s">
        <v>144</v>
      </c>
      <c r="C106" s="101" t="s">
        <v>240</v>
      </c>
      <c r="D106" s="89">
        <f t="shared" si="15"/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169</v>
      </c>
      <c r="B107" s="62" t="s">
        <v>144</v>
      </c>
      <c r="C107" s="101" t="s">
        <v>241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25.5" x14ac:dyDescent="0.2">
      <c r="A108" s="61" t="s">
        <v>171</v>
      </c>
      <c r="B108" s="62" t="s">
        <v>144</v>
      </c>
      <c r="C108" s="101" t="s">
        <v>242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7" t="s">
        <v>173</v>
      </c>
      <c r="B109" s="135" t="s">
        <v>144</v>
      </c>
      <c r="C109" s="158" t="s">
        <v>243</v>
      </c>
      <c r="D109" s="89">
        <v>8000</v>
      </c>
      <c r="E109" s="84">
        <v>431.26</v>
      </c>
      <c r="F109" s="90">
        <f t="shared" si="14"/>
        <v>7568.74</v>
      </c>
    </row>
    <row r="110" spans="1:6" ht="125.25" customHeight="1" x14ac:dyDescent="0.2">
      <c r="A110" s="68" t="s">
        <v>452</v>
      </c>
      <c r="B110" s="135" t="s">
        <v>144</v>
      </c>
      <c r="C110" s="158" t="s">
        <v>453</v>
      </c>
      <c r="D110" s="89">
        <f t="shared" ref="D110:E112" si="16">D111</f>
        <v>5074300</v>
      </c>
      <c r="E110" s="89">
        <f t="shared" si="16"/>
        <v>0</v>
      </c>
      <c r="F110" s="89">
        <f t="shared" si="14"/>
        <v>5074300</v>
      </c>
    </row>
    <row r="111" spans="1:6" ht="25.5" x14ac:dyDescent="0.2">
      <c r="A111" s="61" t="s">
        <v>169</v>
      </c>
      <c r="B111" s="70"/>
      <c r="C111" s="141" t="s">
        <v>454</v>
      </c>
      <c r="D111" s="89">
        <f t="shared" si="16"/>
        <v>5074300</v>
      </c>
      <c r="E111" s="89">
        <f t="shared" si="16"/>
        <v>0</v>
      </c>
      <c r="F111" s="89">
        <f>D111-E111</f>
        <v>5074300</v>
      </c>
    </row>
    <row r="112" spans="1:6" ht="25.5" x14ac:dyDescent="0.2">
      <c r="A112" s="61" t="s">
        <v>171</v>
      </c>
      <c r="B112" s="70"/>
      <c r="C112" s="141" t="s">
        <v>455</v>
      </c>
      <c r="D112" s="89">
        <f t="shared" si="16"/>
        <v>5074300</v>
      </c>
      <c r="E112" s="89">
        <f t="shared" si="16"/>
        <v>0</v>
      </c>
      <c r="F112" s="89">
        <f t="shared" ref="F112:F113" si="17">D112-E112</f>
        <v>5074300</v>
      </c>
    </row>
    <row r="113" spans="1:11" ht="25.5" x14ac:dyDescent="0.2">
      <c r="A113" s="67" t="s">
        <v>173</v>
      </c>
      <c r="B113" s="70"/>
      <c r="C113" s="141" t="s">
        <v>456</v>
      </c>
      <c r="D113" s="89">
        <v>5074300</v>
      </c>
      <c r="E113" s="89">
        <v>0</v>
      </c>
      <c r="F113" s="89">
        <f t="shared" si="17"/>
        <v>5074300</v>
      </c>
    </row>
    <row r="114" spans="1:11" x14ac:dyDescent="0.2">
      <c r="A114" s="161" t="s">
        <v>475</v>
      </c>
      <c r="B114" s="159" t="s">
        <v>144</v>
      </c>
      <c r="C114" s="160" t="s">
        <v>474</v>
      </c>
      <c r="D114" s="110">
        <f>D115</f>
        <v>22700</v>
      </c>
      <c r="E114" s="110">
        <f>E115</f>
        <v>0</v>
      </c>
      <c r="F114" s="110"/>
    </row>
    <row r="115" spans="1:11" ht="59.25" customHeight="1" x14ac:dyDescent="0.2">
      <c r="A115" s="68" t="s">
        <v>476</v>
      </c>
      <c r="B115" s="70"/>
      <c r="C115" s="141" t="s">
        <v>473</v>
      </c>
      <c r="D115" s="89">
        <f>D117</f>
        <v>22700</v>
      </c>
      <c r="E115" s="89">
        <f>E117</f>
        <v>0</v>
      </c>
      <c r="F115" s="89"/>
    </row>
    <row r="116" spans="1:11" hidden="1" x14ac:dyDescent="0.2">
      <c r="A116" s="134"/>
      <c r="B116" s="70"/>
      <c r="C116" s="141" t="s">
        <v>472</v>
      </c>
      <c r="D116" s="89"/>
      <c r="E116" s="89"/>
      <c r="F116" s="89"/>
    </row>
    <row r="117" spans="1:11" ht="51" x14ac:dyDescent="0.2">
      <c r="A117" s="134" t="s">
        <v>478</v>
      </c>
      <c r="B117" s="70"/>
      <c r="C117" s="141" t="s">
        <v>472</v>
      </c>
      <c r="D117" s="89">
        <v>22700</v>
      </c>
      <c r="E117" s="89">
        <v>0</v>
      </c>
      <c r="F117" s="89"/>
    </row>
    <row r="118" spans="1:11" x14ac:dyDescent="0.2">
      <c r="A118" s="113" t="s">
        <v>244</v>
      </c>
      <c r="B118" s="159" t="s">
        <v>144</v>
      </c>
      <c r="C118" s="160" t="s">
        <v>245</v>
      </c>
      <c r="D118" s="110">
        <f>D125+D130+D134+D136+D138+D144+D124+D150</f>
        <v>757900</v>
      </c>
      <c r="E118" s="110">
        <f>E125+E130+E134+E136+E138+E144+E124+E150</f>
        <v>191539.49</v>
      </c>
      <c r="F118" s="110" t="e">
        <f t="shared" ref="F118" si="18">F119+F139</f>
        <v>#VALUE!</v>
      </c>
    </row>
    <row r="119" spans="1:11" ht="38.25" x14ac:dyDescent="0.2">
      <c r="A119" s="64" t="s">
        <v>235</v>
      </c>
      <c r="B119" s="65" t="s">
        <v>144</v>
      </c>
      <c r="C119" s="99" t="s">
        <v>246</v>
      </c>
      <c r="D119" s="83">
        <f>D120+D126</f>
        <v>597900</v>
      </c>
      <c r="E119" s="83">
        <f>E120+E126+E138</f>
        <v>191539.49</v>
      </c>
      <c r="F119" s="83" t="e">
        <f t="shared" ref="F119" si="19">F120+F126</f>
        <v>#VALUE!</v>
      </c>
    </row>
    <row r="120" spans="1:11" ht="38.25" x14ac:dyDescent="0.2">
      <c r="A120" s="61" t="s">
        <v>247</v>
      </c>
      <c r="B120" s="62" t="s">
        <v>144</v>
      </c>
      <c r="C120" s="101" t="s">
        <v>248</v>
      </c>
      <c r="D120" s="89">
        <f>D121</f>
        <v>440000</v>
      </c>
      <c r="E120" s="89">
        <f>E124+E125</f>
        <v>105023.09</v>
      </c>
      <c r="F120" s="89">
        <f t="shared" ref="F120" si="20">F121</f>
        <v>334976.91000000003</v>
      </c>
    </row>
    <row r="121" spans="1:11" ht="102" x14ac:dyDescent="0.2">
      <c r="A121" s="63" t="s">
        <v>249</v>
      </c>
      <c r="B121" s="62" t="s">
        <v>144</v>
      </c>
      <c r="C121" s="101" t="s">
        <v>250</v>
      </c>
      <c r="D121" s="89">
        <f>D122</f>
        <v>440000</v>
      </c>
      <c r="E121" s="91">
        <f t="shared" ref="E121:E122" si="21">E122</f>
        <v>105023.09</v>
      </c>
      <c r="F121" s="90">
        <f t="shared" si="14"/>
        <v>334976.91000000003</v>
      </c>
    </row>
    <row r="122" spans="1:11" ht="25.5" x14ac:dyDescent="0.2">
      <c r="A122" s="61" t="s">
        <v>169</v>
      </c>
      <c r="B122" s="62" t="s">
        <v>144</v>
      </c>
      <c r="C122" s="101" t="s">
        <v>251</v>
      </c>
      <c r="D122" s="89">
        <f>D124+D125</f>
        <v>440000</v>
      </c>
      <c r="E122" s="91">
        <f t="shared" si="21"/>
        <v>105023.09</v>
      </c>
      <c r="F122" s="90">
        <f t="shared" si="14"/>
        <v>334976.91000000003</v>
      </c>
      <c r="K122">
        <v>9</v>
      </c>
    </row>
    <row r="123" spans="1:11" ht="25.5" x14ac:dyDescent="0.2">
      <c r="A123" s="61" t="s">
        <v>171</v>
      </c>
      <c r="B123" s="62" t="s">
        <v>144</v>
      </c>
      <c r="C123" s="101" t="s">
        <v>252</v>
      </c>
      <c r="D123" s="89">
        <f>D125</f>
        <v>440000</v>
      </c>
      <c r="E123" s="91">
        <f>E125</f>
        <v>105023.09</v>
      </c>
      <c r="F123" s="90">
        <f t="shared" si="14"/>
        <v>334976.91000000003</v>
      </c>
    </row>
    <row r="124" spans="1:11" ht="25.5" x14ac:dyDescent="0.2">
      <c r="A124" s="67" t="s">
        <v>173</v>
      </c>
      <c r="B124" s="62"/>
      <c r="C124" s="101" t="s">
        <v>477</v>
      </c>
      <c r="D124" s="89">
        <v>0</v>
      </c>
      <c r="E124" s="91">
        <v>0</v>
      </c>
      <c r="F124" s="90"/>
    </row>
    <row r="125" spans="1:11" x14ac:dyDescent="0.2">
      <c r="A125" s="61" t="s">
        <v>446</v>
      </c>
      <c r="B125" s="62" t="s">
        <v>144</v>
      </c>
      <c r="C125" s="101" t="s">
        <v>447</v>
      </c>
      <c r="D125" s="89">
        <v>440000</v>
      </c>
      <c r="E125" s="91">
        <v>105023.09</v>
      </c>
      <c r="F125" s="90">
        <f t="shared" si="14"/>
        <v>334976.91000000003</v>
      </c>
    </row>
    <row r="126" spans="1:11" ht="25.5" x14ac:dyDescent="0.2">
      <c r="A126" s="61" t="s">
        <v>253</v>
      </c>
      <c r="B126" s="62" t="s">
        <v>144</v>
      </c>
      <c r="C126" s="101" t="s">
        <v>254</v>
      </c>
      <c r="D126" s="89">
        <f>D130+D134+D136</f>
        <v>157900</v>
      </c>
      <c r="E126" s="89">
        <f t="shared" ref="E126:F126" si="22">E130+E134+E136</f>
        <v>66516.399999999994</v>
      </c>
      <c r="F126" s="89" t="e">
        <f t="shared" si="22"/>
        <v>#VALUE!</v>
      </c>
    </row>
    <row r="127" spans="1:11" ht="76.5" x14ac:dyDescent="0.2">
      <c r="A127" s="63" t="s">
        <v>255</v>
      </c>
      <c r="B127" s="62" t="s">
        <v>144</v>
      </c>
      <c r="C127" s="101" t="s">
        <v>256</v>
      </c>
      <c r="D127" s="89">
        <f>D128</f>
        <v>30000</v>
      </c>
      <c r="E127" s="91">
        <f>E128</f>
        <v>28712</v>
      </c>
      <c r="F127" s="90">
        <f t="shared" si="14"/>
        <v>1288</v>
      </c>
    </row>
    <row r="128" spans="1:11" ht="25.5" x14ac:dyDescent="0.2">
      <c r="A128" s="61" t="s">
        <v>169</v>
      </c>
      <c r="B128" s="62" t="s">
        <v>144</v>
      </c>
      <c r="C128" s="101" t="s">
        <v>257</v>
      </c>
      <c r="D128" s="89">
        <f>D129</f>
        <v>30000</v>
      </c>
      <c r="E128" s="91">
        <f>E130</f>
        <v>28712</v>
      </c>
      <c r="F128" s="90">
        <f t="shared" si="14"/>
        <v>1288</v>
      </c>
    </row>
    <row r="129" spans="1:6" ht="25.5" x14ac:dyDescent="0.2">
      <c r="A129" s="61" t="s">
        <v>171</v>
      </c>
      <c r="B129" s="62" t="s">
        <v>144</v>
      </c>
      <c r="C129" s="101" t="s">
        <v>258</v>
      </c>
      <c r="D129" s="89">
        <f>D130</f>
        <v>30000</v>
      </c>
      <c r="E129" s="91">
        <f>E130</f>
        <v>28712</v>
      </c>
      <c r="F129" s="90">
        <f t="shared" si="14"/>
        <v>1288</v>
      </c>
    </row>
    <row r="130" spans="1:6" ht="25.5" x14ac:dyDescent="0.2">
      <c r="A130" s="61" t="s">
        <v>173</v>
      </c>
      <c r="B130" s="62" t="s">
        <v>144</v>
      </c>
      <c r="C130" s="101" t="s">
        <v>259</v>
      </c>
      <c r="D130" s="89">
        <v>30000</v>
      </c>
      <c r="E130" s="91">
        <v>28712</v>
      </c>
      <c r="F130" s="90">
        <f t="shared" si="14"/>
        <v>1288</v>
      </c>
    </row>
    <row r="131" spans="1:6" ht="102" x14ac:dyDescent="0.2">
      <c r="A131" s="63" t="s">
        <v>260</v>
      </c>
      <c r="B131" s="62" t="s">
        <v>144</v>
      </c>
      <c r="C131" s="101" t="s">
        <v>261</v>
      </c>
      <c r="D131" s="89">
        <f>D132</f>
        <v>127900</v>
      </c>
      <c r="E131" s="91">
        <f t="shared" ref="D131:E133" si="23">E132</f>
        <v>37804.400000000001</v>
      </c>
      <c r="F131" s="90">
        <f t="shared" si="14"/>
        <v>90095.6</v>
      </c>
    </row>
    <row r="132" spans="1:6" ht="25.5" x14ac:dyDescent="0.2">
      <c r="A132" s="61" t="s">
        <v>169</v>
      </c>
      <c r="B132" s="62" t="s">
        <v>144</v>
      </c>
      <c r="C132" s="101" t="s">
        <v>262</v>
      </c>
      <c r="D132" s="89">
        <f t="shared" si="23"/>
        <v>127900</v>
      </c>
      <c r="E132" s="91">
        <f t="shared" si="23"/>
        <v>37804.400000000001</v>
      </c>
      <c r="F132" s="90">
        <f t="shared" si="14"/>
        <v>90095.6</v>
      </c>
    </row>
    <row r="133" spans="1:6" ht="25.5" x14ac:dyDescent="0.2">
      <c r="A133" s="61" t="s">
        <v>171</v>
      </c>
      <c r="B133" s="62" t="s">
        <v>144</v>
      </c>
      <c r="C133" s="101" t="s">
        <v>263</v>
      </c>
      <c r="D133" s="89">
        <f>D134</f>
        <v>127900</v>
      </c>
      <c r="E133" s="91">
        <f t="shared" si="23"/>
        <v>37804.400000000001</v>
      </c>
      <c r="F133" s="90">
        <f t="shared" si="14"/>
        <v>90095.6</v>
      </c>
    </row>
    <row r="134" spans="1:6" ht="25.5" x14ac:dyDescent="0.2">
      <c r="A134" s="61" t="s">
        <v>173</v>
      </c>
      <c r="B134" s="62" t="s">
        <v>144</v>
      </c>
      <c r="C134" s="101" t="s">
        <v>264</v>
      </c>
      <c r="D134" s="89">
        <v>127900</v>
      </c>
      <c r="E134" s="91">
        <v>37804.400000000001</v>
      </c>
      <c r="F134" s="90">
        <f t="shared" si="14"/>
        <v>90095.6</v>
      </c>
    </row>
    <row r="135" spans="1:6" ht="101.25" customHeight="1" x14ac:dyDescent="0.2">
      <c r="A135" s="139" t="s">
        <v>428</v>
      </c>
      <c r="B135" s="62"/>
      <c r="C135" s="101" t="s">
        <v>426</v>
      </c>
      <c r="D135" s="89">
        <f>D136</f>
        <v>0</v>
      </c>
      <c r="E135" s="91">
        <v>0</v>
      </c>
      <c r="F135" s="90" t="str">
        <f t="shared" si="14"/>
        <v>-</v>
      </c>
    </row>
    <row r="136" spans="1:6" ht="25.5" x14ac:dyDescent="0.2">
      <c r="A136" s="61" t="s">
        <v>173</v>
      </c>
      <c r="B136" s="62"/>
      <c r="C136" s="101" t="s">
        <v>427</v>
      </c>
      <c r="D136" s="89">
        <v>0</v>
      </c>
      <c r="E136" s="91">
        <v>0</v>
      </c>
      <c r="F136" s="90" t="str">
        <f t="shared" si="14"/>
        <v>-</v>
      </c>
    </row>
    <row r="137" spans="1:6" ht="114.75" x14ac:dyDescent="0.2">
      <c r="A137" s="61" t="s">
        <v>450</v>
      </c>
      <c r="B137" s="62"/>
      <c r="C137" s="101" t="s">
        <v>448</v>
      </c>
      <c r="D137" s="89">
        <f>D138</f>
        <v>60000</v>
      </c>
      <c r="E137" s="91">
        <f>E138</f>
        <v>20000</v>
      </c>
      <c r="F137" s="90"/>
    </row>
    <row r="138" spans="1:6" x14ac:dyDescent="0.2">
      <c r="A138" s="61" t="s">
        <v>134</v>
      </c>
      <c r="B138" s="62"/>
      <c r="C138" s="101" t="s">
        <v>449</v>
      </c>
      <c r="D138" s="89">
        <v>60000</v>
      </c>
      <c r="E138" s="91">
        <v>20000</v>
      </c>
      <c r="F138" s="90"/>
    </row>
    <row r="139" spans="1:6" ht="38.25" x14ac:dyDescent="0.2">
      <c r="A139" s="61" t="s">
        <v>265</v>
      </c>
      <c r="B139" s="62" t="s">
        <v>144</v>
      </c>
      <c r="C139" s="101" t="s">
        <v>266</v>
      </c>
      <c r="D139" s="89">
        <f t="shared" ref="D139:E141" si="24">D140</f>
        <v>100000</v>
      </c>
      <c r="E139" s="91">
        <f t="shared" si="24"/>
        <v>0</v>
      </c>
      <c r="F139" s="90">
        <f t="shared" ref="F139:F173" si="25">IF(OR(D139="-",IF(E139="-",0,E139)&gt;=IF(D139="-",0,D139)),"-",IF(D139="-",0,D139)-IF(E139="-",0,E139))</f>
        <v>100000</v>
      </c>
    </row>
    <row r="140" spans="1:6" ht="25.5" x14ac:dyDescent="0.2">
      <c r="A140" s="61" t="s">
        <v>267</v>
      </c>
      <c r="B140" s="62" t="s">
        <v>144</v>
      </c>
      <c r="C140" s="101" t="s">
        <v>268</v>
      </c>
      <c r="D140" s="89">
        <f t="shared" si="24"/>
        <v>100000</v>
      </c>
      <c r="E140" s="91">
        <f t="shared" si="24"/>
        <v>0</v>
      </c>
      <c r="F140" s="90">
        <f t="shared" si="25"/>
        <v>100000</v>
      </c>
    </row>
    <row r="141" spans="1:6" ht="102" x14ac:dyDescent="0.2">
      <c r="A141" s="63" t="s">
        <v>269</v>
      </c>
      <c r="B141" s="62" t="s">
        <v>144</v>
      </c>
      <c r="C141" s="101" t="s">
        <v>270</v>
      </c>
      <c r="D141" s="89">
        <f t="shared" si="24"/>
        <v>100000</v>
      </c>
      <c r="E141" s="91">
        <f t="shared" si="24"/>
        <v>0</v>
      </c>
      <c r="F141" s="90">
        <f t="shared" si="25"/>
        <v>100000</v>
      </c>
    </row>
    <row r="142" spans="1:6" ht="25.5" x14ac:dyDescent="0.2">
      <c r="A142" s="61" t="s">
        <v>169</v>
      </c>
      <c r="B142" s="62" t="s">
        <v>144</v>
      </c>
      <c r="C142" s="101" t="s">
        <v>271</v>
      </c>
      <c r="D142" s="89">
        <f>D143</f>
        <v>100000</v>
      </c>
      <c r="E142" s="91">
        <f>E144</f>
        <v>0</v>
      </c>
      <c r="F142" s="90">
        <f t="shared" si="25"/>
        <v>100000</v>
      </c>
    </row>
    <row r="143" spans="1:6" ht="25.5" x14ac:dyDescent="0.2">
      <c r="A143" s="61" t="s">
        <v>171</v>
      </c>
      <c r="B143" s="62" t="s">
        <v>144</v>
      </c>
      <c r="C143" s="101" t="s">
        <v>272</v>
      </c>
      <c r="D143" s="89">
        <f>D144</f>
        <v>100000</v>
      </c>
      <c r="E143" s="91">
        <f>E144</f>
        <v>0</v>
      </c>
      <c r="F143" s="90">
        <f t="shared" si="25"/>
        <v>100000</v>
      </c>
    </row>
    <row r="144" spans="1:6" ht="25.5" x14ac:dyDescent="0.2">
      <c r="A144" s="61" t="s">
        <v>173</v>
      </c>
      <c r="B144" s="62" t="s">
        <v>144</v>
      </c>
      <c r="C144" s="101" t="s">
        <v>273</v>
      </c>
      <c r="D144" s="89">
        <v>100000</v>
      </c>
      <c r="E144" s="91">
        <v>0</v>
      </c>
      <c r="F144" s="90">
        <f t="shared" si="25"/>
        <v>100000</v>
      </c>
    </row>
    <row r="145" spans="1:6" ht="51" x14ac:dyDescent="0.2">
      <c r="A145" s="64" t="s">
        <v>500</v>
      </c>
      <c r="B145" s="65"/>
      <c r="C145" s="101" t="s">
        <v>493</v>
      </c>
      <c r="D145" s="83">
        <f t="shared" ref="D145:E149" si="26">D146</f>
        <v>0</v>
      </c>
      <c r="E145" s="83">
        <f t="shared" si="26"/>
        <v>0</v>
      </c>
      <c r="F145" s="90" t="str">
        <f t="shared" si="25"/>
        <v>-</v>
      </c>
    </row>
    <row r="146" spans="1:6" ht="25.5" x14ac:dyDescent="0.2">
      <c r="A146" s="64" t="s">
        <v>501</v>
      </c>
      <c r="B146" s="65"/>
      <c r="C146" s="101" t="s">
        <v>494</v>
      </c>
      <c r="D146" s="83">
        <f t="shared" si="26"/>
        <v>0</v>
      </c>
      <c r="E146" s="83">
        <f t="shared" si="26"/>
        <v>0</v>
      </c>
      <c r="F146" s="90" t="str">
        <f t="shared" si="25"/>
        <v>-</v>
      </c>
    </row>
    <row r="147" spans="1:6" ht="102" x14ac:dyDescent="0.2">
      <c r="A147" s="64" t="s">
        <v>499</v>
      </c>
      <c r="B147" s="65"/>
      <c r="C147" s="101" t="s">
        <v>495</v>
      </c>
      <c r="D147" s="83">
        <f t="shared" si="26"/>
        <v>0</v>
      </c>
      <c r="E147" s="83">
        <f t="shared" si="26"/>
        <v>0</v>
      </c>
      <c r="F147" s="90" t="str">
        <f t="shared" si="25"/>
        <v>-</v>
      </c>
    </row>
    <row r="148" spans="1:6" ht="25.5" x14ac:dyDescent="0.2">
      <c r="A148" s="61" t="s">
        <v>169</v>
      </c>
      <c r="B148" s="65"/>
      <c r="C148" s="101" t="s">
        <v>496</v>
      </c>
      <c r="D148" s="83">
        <f t="shared" si="26"/>
        <v>0</v>
      </c>
      <c r="E148" s="83">
        <f t="shared" si="26"/>
        <v>0</v>
      </c>
      <c r="F148" s="90" t="str">
        <f t="shared" si="25"/>
        <v>-</v>
      </c>
    </row>
    <row r="149" spans="1:6" ht="25.5" x14ac:dyDescent="0.2">
      <c r="A149" s="61" t="s">
        <v>171</v>
      </c>
      <c r="B149" s="65"/>
      <c r="C149" s="101" t="s">
        <v>497</v>
      </c>
      <c r="D149" s="83">
        <f t="shared" si="26"/>
        <v>0</v>
      </c>
      <c r="E149" s="83">
        <f t="shared" si="26"/>
        <v>0</v>
      </c>
      <c r="F149" s="90" t="str">
        <f t="shared" si="25"/>
        <v>-</v>
      </c>
    </row>
    <row r="150" spans="1:6" ht="25.5" x14ac:dyDescent="0.2">
      <c r="A150" s="61" t="s">
        <v>173</v>
      </c>
      <c r="B150" s="65"/>
      <c r="C150" s="101" t="s">
        <v>498</v>
      </c>
      <c r="D150" s="83">
        <v>0</v>
      </c>
      <c r="E150" s="83">
        <v>0</v>
      </c>
      <c r="F150" s="90" t="str">
        <f t="shared" si="25"/>
        <v>-</v>
      </c>
    </row>
    <row r="151" spans="1:6" s="108" customFormat="1" x14ac:dyDescent="0.2">
      <c r="A151" s="102" t="s">
        <v>274</v>
      </c>
      <c r="B151" s="103" t="s">
        <v>144</v>
      </c>
      <c r="C151" s="104" t="s">
        <v>275</v>
      </c>
      <c r="D151" s="105">
        <f t="shared" ref="D151:D157" si="27">D152</f>
        <v>5000</v>
      </c>
      <c r="E151" s="106">
        <f>E155</f>
        <v>0</v>
      </c>
      <c r="F151" s="107">
        <f t="shared" si="25"/>
        <v>5000</v>
      </c>
    </row>
    <row r="152" spans="1:6" ht="25.5" x14ac:dyDescent="0.2">
      <c r="A152" s="64" t="s">
        <v>276</v>
      </c>
      <c r="B152" s="65" t="s">
        <v>144</v>
      </c>
      <c r="C152" s="99" t="s">
        <v>277</v>
      </c>
      <c r="D152" s="83">
        <f t="shared" si="27"/>
        <v>5000</v>
      </c>
      <c r="E152" s="84">
        <f t="shared" ref="E152:E157" si="28">E153</f>
        <v>0</v>
      </c>
      <c r="F152" s="85">
        <f t="shared" si="25"/>
        <v>5000</v>
      </c>
    </row>
    <row r="153" spans="1:6" ht="38.25" x14ac:dyDescent="0.2">
      <c r="A153" s="61" t="s">
        <v>278</v>
      </c>
      <c r="B153" s="62" t="s">
        <v>144</v>
      </c>
      <c r="C153" s="101" t="s">
        <v>279</v>
      </c>
      <c r="D153" s="89">
        <f t="shared" si="27"/>
        <v>5000</v>
      </c>
      <c r="E153" s="84">
        <f t="shared" si="28"/>
        <v>0</v>
      </c>
      <c r="F153" s="90">
        <f t="shared" si="25"/>
        <v>5000</v>
      </c>
    </row>
    <row r="154" spans="1:6" ht="38.25" x14ac:dyDescent="0.2">
      <c r="A154" s="61" t="s">
        <v>280</v>
      </c>
      <c r="B154" s="62" t="s">
        <v>144</v>
      </c>
      <c r="C154" s="101" t="s">
        <v>281</v>
      </c>
      <c r="D154" s="89">
        <f t="shared" si="27"/>
        <v>5000</v>
      </c>
      <c r="E154" s="84">
        <f t="shared" si="28"/>
        <v>0</v>
      </c>
      <c r="F154" s="90">
        <f t="shared" si="25"/>
        <v>5000</v>
      </c>
    </row>
    <row r="155" spans="1:6" ht="89.25" x14ac:dyDescent="0.2">
      <c r="A155" s="63" t="s">
        <v>282</v>
      </c>
      <c r="B155" s="62" t="s">
        <v>144</v>
      </c>
      <c r="C155" s="101" t="s">
        <v>283</v>
      </c>
      <c r="D155" s="89">
        <f t="shared" si="27"/>
        <v>5000</v>
      </c>
      <c r="E155" s="84">
        <f t="shared" si="28"/>
        <v>0</v>
      </c>
      <c r="F155" s="90">
        <f t="shared" si="25"/>
        <v>5000</v>
      </c>
    </row>
    <row r="156" spans="1:6" ht="25.5" x14ac:dyDescent="0.2">
      <c r="A156" s="61" t="s">
        <v>169</v>
      </c>
      <c r="B156" s="62" t="s">
        <v>144</v>
      </c>
      <c r="C156" s="101" t="s">
        <v>284</v>
      </c>
      <c r="D156" s="89">
        <f t="shared" si="27"/>
        <v>5000</v>
      </c>
      <c r="E156" s="84">
        <f t="shared" si="28"/>
        <v>0</v>
      </c>
      <c r="F156" s="90">
        <f t="shared" si="25"/>
        <v>5000</v>
      </c>
    </row>
    <row r="157" spans="1:6" ht="25.5" x14ac:dyDescent="0.2">
      <c r="A157" s="61" t="s">
        <v>171</v>
      </c>
      <c r="B157" s="62" t="s">
        <v>144</v>
      </c>
      <c r="C157" s="101" t="s">
        <v>285</v>
      </c>
      <c r="D157" s="89">
        <f t="shared" si="27"/>
        <v>5000</v>
      </c>
      <c r="E157" s="84">
        <f t="shared" si="28"/>
        <v>0</v>
      </c>
      <c r="F157" s="90">
        <f t="shared" si="25"/>
        <v>5000</v>
      </c>
    </row>
    <row r="158" spans="1:6" ht="25.5" x14ac:dyDescent="0.2">
      <c r="A158" s="61" t="s">
        <v>173</v>
      </c>
      <c r="B158" s="62" t="s">
        <v>144</v>
      </c>
      <c r="C158" s="101" t="s">
        <v>286</v>
      </c>
      <c r="D158" s="89">
        <v>5000</v>
      </c>
      <c r="E158" s="84">
        <v>0</v>
      </c>
      <c r="F158" s="90">
        <f t="shared" si="25"/>
        <v>5000</v>
      </c>
    </row>
    <row r="159" spans="1:6" s="108" customFormat="1" x14ac:dyDescent="0.2">
      <c r="A159" s="102" t="s">
        <v>287</v>
      </c>
      <c r="B159" s="103" t="s">
        <v>144</v>
      </c>
      <c r="C159" s="104" t="s">
        <v>288</v>
      </c>
      <c r="D159" s="105">
        <f>D160</f>
        <v>20000</v>
      </c>
      <c r="E159" s="106">
        <f t="shared" ref="E159:E165" si="29">E160</f>
        <v>3000</v>
      </c>
      <c r="F159" s="107">
        <f t="shared" si="25"/>
        <v>17000</v>
      </c>
    </row>
    <row r="160" spans="1:6" ht="25.5" x14ac:dyDescent="0.2">
      <c r="A160" s="64" t="s">
        <v>289</v>
      </c>
      <c r="B160" s="65" t="s">
        <v>144</v>
      </c>
      <c r="C160" s="99" t="s">
        <v>290</v>
      </c>
      <c r="D160" s="83">
        <f>D161</f>
        <v>20000</v>
      </c>
      <c r="E160" s="84">
        <f t="shared" si="29"/>
        <v>3000</v>
      </c>
      <c r="F160" s="85">
        <f t="shared" si="25"/>
        <v>17000</v>
      </c>
    </row>
    <row r="161" spans="1:6" ht="25.5" x14ac:dyDescent="0.2">
      <c r="A161" s="61" t="s">
        <v>183</v>
      </c>
      <c r="B161" s="62" t="s">
        <v>144</v>
      </c>
      <c r="C161" s="101" t="s">
        <v>291</v>
      </c>
      <c r="D161" s="89">
        <f>D163</f>
        <v>20000</v>
      </c>
      <c r="E161" s="91">
        <f t="shared" si="29"/>
        <v>3000</v>
      </c>
      <c r="F161" s="90">
        <f t="shared" si="25"/>
        <v>17000</v>
      </c>
    </row>
    <row r="162" spans="1:6" x14ac:dyDescent="0.2">
      <c r="A162" s="61" t="s">
        <v>184</v>
      </c>
      <c r="B162" s="62" t="s">
        <v>144</v>
      </c>
      <c r="C162" s="101" t="s">
        <v>292</v>
      </c>
      <c r="D162" s="89">
        <f>D163</f>
        <v>20000</v>
      </c>
      <c r="E162" s="91">
        <f t="shared" si="29"/>
        <v>3000</v>
      </c>
      <c r="F162" s="90">
        <f t="shared" si="25"/>
        <v>17000</v>
      </c>
    </row>
    <row r="163" spans="1:6" ht="63.75" x14ac:dyDescent="0.2">
      <c r="A163" s="61" t="s">
        <v>293</v>
      </c>
      <c r="B163" s="62" t="s">
        <v>144</v>
      </c>
      <c r="C163" s="101" t="s">
        <v>294</v>
      </c>
      <c r="D163" s="89">
        <f>D165</f>
        <v>20000</v>
      </c>
      <c r="E163" s="91">
        <f t="shared" si="29"/>
        <v>3000</v>
      </c>
      <c r="F163" s="90">
        <f t="shared" si="25"/>
        <v>17000</v>
      </c>
    </row>
    <row r="164" spans="1:6" ht="25.5" x14ac:dyDescent="0.2">
      <c r="A164" s="61" t="s">
        <v>169</v>
      </c>
      <c r="B164" s="62" t="s">
        <v>144</v>
      </c>
      <c r="C164" s="101" t="s">
        <v>295</v>
      </c>
      <c r="D164" s="89">
        <f>D165</f>
        <v>20000</v>
      </c>
      <c r="E164" s="91">
        <f t="shared" si="29"/>
        <v>3000</v>
      </c>
      <c r="F164" s="90">
        <f t="shared" si="25"/>
        <v>17000</v>
      </c>
    </row>
    <row r="165" spans="1:6" ht="25.5" x14ac:dyDescent="0.2">
      <c r="A165" s="61" t="s">
        <v>171</v>
      </c>
      <c r="B165" s="62" t="s">
        <v>144</v>
      </c>
      <c r="C165" s="101" t="s">
        <v>296</v>
      </c>
      <c r="D165" s="89">
        <f>D166</f>
        <v>20000</v>
      </c>
      <c r="E165" s="91">
        <f t="shared" si="29"/>
        <v>3000</v>
      </c>
      <c r="F165" s="90">
        <f t="shared" si="25"/>
        <v>17000</v>
      </c>
    </row>
    <row r="166" spans="1:6" ht="25.5" x14ac:dyDescent="0.2">
      <c r="A166" s="61" t="s">
        <v>173</v>
      </c>
      <c r="B166" s="62" t="s">
        <v>144</v>
      </c>
      <c r="C166" s="101" t="s">
        <v>297</v>
      </c>
      <c r="D166" s="89">
        <v>20000</v>
      </c>
      <c r="E166" s="91">
        <v>3000</v>
      </c>
      <c r="F166" s="90">
        <f t="shared" si="25"/>
        <v>17000</v>
      </c>
    </row>
    <row r="167" spans="1:6" s="108" customFormat="1" x14ac:dyDescent="0.2">
      <c r="A167" s="102" t="s">
        <v>298</v>
      </c>
      <c r="B167" s="103" t="s">
        <v>144</v>
      </c>
      <c r="C167" s="104" t="s">
        <v>299</v>
      </c>
      <c r="D167" s="105">
        <f t="shared" ref="D167:E172" si="30">D168</f>
        <v>55929300</v>
      </c>
      <c r="E167" s="106">
        <f>E168</f>
        <v>7102574</v>
      </c>
      <c r="F167" s="107">
        <f t="shared" si="25"/>
        <v>48826726</v>
      </c>
    </row>
    <row r="168" spans="1:6" x14ac:dyDescent="0.2">
      <c r="A168" s="102" t="s">
        <v>300</v>
      </c>
      <c r="B168" s="103" t="s">
        <v>144</v>
      </c>
      <c r="C168" s="104" t="s">
        <v>301</v>
      </c>
      <c r="D168" s="105">
        <f>D172+D176+D177</f>
        <v>55929300</v>
      </c>
      <c r="E168" s="105">
        <f>E172+E176+E177+E178</f>
        <v>7102574</v>
      </c>
      <c r="F168" s="107">
        <f t="shared" si="25"/>
        <v>48826726</v>
      </c>
    </row>
    <row r="169" spans="1:6" ht="25.5" x14ac:dyDescent="0.2">
      <c r="A169" s="61" t="s">
        <v>302</v>
      </c>
      <c r="B169" s="62" t="s">
        <v>144</v>
      </c>
      <c r="C169" s="101" t="s">
        <v>303</v>
      </c>
      <c r="D169" s="89">
        <f t="shared" si="30"/>
        <v>3998900</v>
      </c>
      <c r="E169" s="91">
        <f>E170</f>
        <v>1150000</v>
      </c>
      <c r="F169" s="90">
        <f t="shared" si="25"/>
        <v>2848900</v>
      </c>
    </row>
    <row r="170" spans="1:6" x14ac:dyDescent="0.2">
      <c r="A170" s="61" t="s">
        <v>304</v>
      </c>
      <c r="B170" s="62" t="s">
        <v>144</v>
      </c>
      <c r="C170" s="101" t="s">
        <v>305</v>
      </c>
      <c r="D170" s="89">
        <f>D174+D176+D175</f>
        <v>3998900</v>
      </c>
      <c r="E170" s="91">
        <f>E171</f>
        <v>1150000</v>
      </c>
      <c r="F170" s="90">
        <f t="shared" si="25"/>
        <v>2848900</v>
      </c>
    </row>
    <row r="171" spans="1:6" ht="76.5" x14ac:dyDescent="0.2">
      <c r="A171" s="63" t="s">
        <v>306</v>
      </c>
      <c r="B171" s="62" t="s">
        <v>144</v>
      </c>
      <c r="C171" s="101" t="s">
        <v>307</v>
      </c>
      <c r="D171" s="89">
        <f t="shared" si="30"/>
        <v>2710600</v>
      </c>
      <c r="E171" s="89">
        <f t="shared" si="30"/>
        <v>1150000</v>
      </c>
      <c r="F171" s="90">
        <f t="shared" si="25"/>
        <v>1560600</v>
      </c>
    </row>
    <row r="172" spans="1:6" ht="25.5" x14ac:dyDescent="0.2">
      <c r="A172" s="61" t="s">
        <v>308</v>
      </c>
      <c r="B172" s="62" t="s">
        <v>144</v>
      </c>
      <c r="C172" s="101" t="s">
        <v>309</v>
      </c>
      <c r="D172" s="89">
        <f t="shared" si="30"/>
        <v>2710600</v>
      </c>
      <c r="E172" s="89">
        <f t="shared" si="30"/>
        <v>1150000</v>
      </c>
      <c r="F172" s="90">
        <f t="shared" si="25"/>
        <v>1560600</v>
      </c>
    </row>
    <row r="173" spans="1:6" x14ac:dyDescent="0.2">
      <c r="A173" s="61" t="s">
        <v>310</v>
      </c>
      <c r="B173" s="62" t="s">
        <v>144</v>
      </c>
      <c r="C173" s="101" t="s">
        <v>311</v>
      </c>
      <c r="D173" s="89">
        <f>D174+D175</f>
        <v>2710600</v>
      </c>
      <c r="E173" s="89">
        <f>E174+E175</f>
        <v>1150000</v>
      </c>
      <c r="F173" s="90">
        <f t="shared" si="25"/>
        <v>1560600</v>
      </c>
    </row>
    <row r="174" spans="1:6" ht="51" x14ac:dyDescent="0.2">
      <c r="A174" s="61" t="s">
        <v>312</v>
      </c>
      <c r="B174" s="62" t="s">
        <v>144</v>
      </c>
      <c r="C174" s="101" t="s">
        <v>313</v>
      </c>
      <c r="D174" s="89">
        <v>2710600</v>
      </c>
      <c r="E174" s="91">
        <v>1150000</v>
      </c>
      <c r="F174" s="90">
        <f t="shared" ref="F174:F189" si="31">IF(OR(D174="-",IF(E174="-",0,E174)&gt;=IF(D174="-",0,D174)),"-",IF(D174="-",0,D174)-IF(E174="-",0,E174))</f>
        <v>1560600</v>
      </c>
    </row>
    <row r="175" spans="1:6" ht="51" x14ac:dyDescent="0.2">
      <c r="A175" s="61" t="s">
        <v>312</v>
      </c>
      <c r="B175" s="62" t="s">
        <v>144</v>
      </c>
      <c r="C175" s="101" t="s">
        <v>483</v>
      </c>
      <c r="D175" s="89">
        <v>0</v>
      </c>
      <c r="E175" s="91">
        <v>0</v>
      </c>
      <c r="F175" s="90"/>
    </row>
    <row r="176" spans="1:6" ht="63.75" x14ac:dyDescent="0.2">
      <c r="A176" s="64" t="s">
        <v>451</v>
      </c>
      <c r="B176" s="62" t="s">
        <v>144</v>
      </c>
      <c r="C176" s="101" t="s">
        <v>482</v>
      </c>
      <c r="D176" s="89">
        <v>1288300</v>
      </c>
      <c r="E176" s="91">
        <v>0</v>
      </c>
      <c r="F176" s="90">
        <f>D176-E176</f>
        <v>1288300</v>
      </c>
    </row>
    <row r="177" spans="1:6" ht="87.75" customHeight="1" x14ac:dyDescent="0.2">
      <c r="A177" s="64" t="s">
        <v>504</v>
      </c>
      <c r="B177" s="62" t="s">
        <v>144</v>
      </c>
      <c r="C177" s="101" t="s">
        <v>505</v>
      </c>
      <c r="D177" s="89">
        <v>51930400</v>
      </c>
      <c r="E177" s="91">
        <v>285726.94</v>
      </c>
      <c r="F177" s="90">
        <f>D177-E177</f>
        <v>51644673.060000002</v>
      </c>
    </row>
    <row r="178" spans="1:6" ht="72.75" customHeight="1" x14ac:dyDescent="0.2">
      <c r="A178" s="64" t="s">
        <v>506</v>
      </c>
      <c r="B178" s="62"/>
      <c r="C178" s="101" t="s">
        <v>507</v>
      </c>
      <c r="D178" s="89"/>
      <c r="E178" s="91">
        <v>5666847.0599999996</v>
      </c>
      <c r="F178" s="90"/>
    </row>
    <row r="179" spans="1:6" x14ac:dyDescent="0.2">
      <c r="A179" s="102" t="s">
        <v>314</v>
      </c>
      <c r="B179" s="109" t="s">
        <v>144</v>
      </c>
      <c r="C179" s="104" t="s">
        <v>315</v>
      </c>
      <c r="D179" s="110">
        <f>D180</f>
        <v>90100</v>
      </c>
      <c r="E179" s="111">
        <f>E180</f>
        <v>32539.52</v>
      </c>
      <c r="F179" s="112">
        <f t="shared" si="31"/>
        <v>57560.479999999996</v>
      </c>
    </row>
    <row r="180" spans="1:6" x14ac:dyDescent="0.2">
      <c r="A180" s="64" t="s">
        <v>316</v>
      </c>
      <c r="B180" s="65" t="s">
        <v>144</v>
      </c>
      <c r="C180" s="99" t="s">
        <v>317</v>
      </c>
      <c r="D180" s="83">
        <f>D181</f>
        <v>90100</v>
      </c>
      <c r="E180" s="91">
        <f>E181</f>
        <v>32539.52</v>
      </c>
      <c r="F180" s="85">
        <f t="shared" si="31"/>
        <v>57560.479999999996</v>
      </c>
    </row>
    <row r="181" spans="1:6" x14ac:dyDescent="0.2">
      <c r="A181" s="61" t="s">
        <v>184</v>
      </c>
      <c r="B181" s="62" t="s">
        <v>144</v>
      </c>
      <c r="C181" s="101" t="s">
        <v>318</v>
      </c>
      <c r="D181" s="89">
        <f t="shared" ref="D181:D184" si="32">D182</f>
        <v>90100</v>
      </c>
      <c r="E181" s="91">
        <f t="shared" ref="E181:E184" si="33">E182</f>
        <v>32539.52</v>
      </c>
      <c r="F181" s="90">
        <f t="shared" si="31"/>
        <v>57560.479999999996</v>
      </c>
    </row>
    <row r="182" spans="1:6" ht="63.75" x14ac:dyDescent="0.2">
      <c r="A182" s="61" t="s">
        <v>320</v>
      </c>
      <c r="B182" s="62" t="s">
        <v>144</v>
      </c>
      <c r="C182" s="101" t="s">
        <v>319</v>
      </c>
      <c r="D182" s="89">
        <f t="shared" si="32"/>
        <v>90100</v>
      </c>
      <c r="E182" s="91">
        <f t="shared" si="33"/>
        <v>32539.52</v>
      </c>
      <c r="F182" s="90">
        <f t="shared" si="31"/>
        <v>57560.479999999996</v>
      </c>
    </row>
    <row r="183" spans="1:6" x14ac:dyDescent="0.2">
      <c r="A183" s="61" t="s">
        <v>322</v>
      </c>
      <c r="B183" s="62" t="s">
        <v>144</v>
      </c>
      <c r="C183" s="101" t="s">
        <v>321</v>
      </c>
      <c r="D183" s="89">
        <f t="shared" si="32"/>
        <v>90100</v>
      </c>
      <c r="E183" s="91">
        <f t="shared" si="33"/>
        <v>32539.52</v>
      </c>
      <c r="F183" s="90">
        <f t="shared" si="31"/>
        <v>57560.479999999996</v>
      </c>
    </row>
    <row r="184" spans="1:6" ht="25.5" x14ac:dyDescent="0.2">
      <c r="A184" s="61" t="s">
        <v>324</v>
      </c>
      <c r="B184" s="62" t="s">
        <v>144</v>
      </c>
      <c r="C184" s="101" t="s">
        <v>323</v>
      </c>
      <c r="D184" s="89">
        <f t="shared" si="32"/>
        <v>90100</v>
      </c>
      <c r="E184" s="91">
        <f t="shared" si="33"/>
        <v>32539.52</v>
      </c>
      <c r="F184" s="90">
        <f t="shared" si="31"/>
        <v>57560.479999999996</v>
      </c>
    </row>
    <row r="185" spans="1:6" s="108" customFormat="1" ht="38.25" x14ac:dyDescent="0.2">
      <c r="A185" s="67" t="s">
        <v>326</v>
      </c>
      <c r="B185" s="62" t="s">
        <v>144</v>
      </c>
      <c r="C185" s="101" t="s">
        <v>325</v>
      </c>
      <c r="D185" s="89">
        <f>D186</f>
        <v>90100</v>
      </c>
      <c r="E185" s="91">
        <f>E186</f>
        <v>32539.52</v>
      </c>
      <c r="F185" s="90">
        <f t="shared" si="31"/>
        <v>57560.479999999996</v>
      </c>
    </row>
    <row r="186" spans="1:6" s="108" customFormat="1" x14ac:dyDescent="0.2">
      <c r="A186" s="134"/>
      <c r="B186" s="62"/>
      <c r="C186" s="101" t="s">
        <v>327</v>
      </c>
      <c r="D186" s="89">
        <v>90100</v>
      </c>
      <c r="E186" s="91">
        <v>32539.52</v>
      </c>
      <c r="F186" s="90">
        <f t="shared" si="31"/>
        <v>57560.479999999996</v>
      </c>
    </row>
    <row r="187" spans="1:6" x14ac:dyDescent="0.2">
      <c r="A187" s="113" t="s">
        <v>371</v>
      </c>
      <c r="B187" s="109" t="s">
        <v>144</v>
      </c>
      <c r="C187" s="114" t="s">
        <v>419</v>
      </c>
      <c r="D187" s="110">
        <f>D188</f>
        <v>5000</v>
      </c>
      <c r="E187" s="111">
        <f>E188</f>
        <v>0</v>
      </c>
      <c r="F187" s="112">
        <f t="shared" si="31"/>
        <v>5000</v>
      </c>
    </row>
    <row r="188" spans="1:6" ht="38.25" x14ac:dyDescent="0.2">
      <c r="A188" s="69" t="s">
        <v>372</v>
      </c>
      <c r="B188" s="70" t="s">
        <v>144</v>
      </c>
      <c r="C188" s="114" t="s">
        <v>373</v>
      </c>
      <c r="D188" s="89">
        <f>D189</f>
        <v>5000</v>
      </c>
      <c r="E188" s="91">
        <f>E189</f>
        <v>0</v>
      </c>
      <c r="F188" s="89">
        <f t="shared" si="31"/>
        <v>5000</v>
      </c>
    </row>
    <row r="189" spans="1:6" ht="26.25" thickBot="1" x14ac:dyDescent="0.25">
      <c r="A189" s="67" t="s">
        <v>173</v>
      </c>
      <c r="B189" s="70" t="s">
        <v>144</v>
      </c>
      <c r="C189" s="101" t="s">
        <v>374</v>
      </c>
      <c r="D189" s="89">
        <v>5000</v>
      </c>
      <c r="E189" s="91">
        <v>0</v>
      </c>
      <c r="F189" s="89">
        <f t="shared" si="31"/>
        <v>5000</v>
      </c>
    </row>
    <row r="190" spans="1:6" ht="12.75" customHeight="1" thickBot="1" x14ac:dyDescent="0.25">
      <c r="A190" s="71" t="s">
        <v>375</v>
      </c>
      <c r="B190" s="72" t="s">
        <v>376</v>
      </c>
      <c r="C190" s="141"/>
      <c r="D190" s="89">
        <f>Доходы!D19-Расходы!D13</f>
        <v>-232900</v>
      </c>
      <c r="E190" s="89">
        <f>Доходы!E19-Расходы!E13</f>
        <v>2049752.620000001</v>
      </c>
      <c r="F190" s="110"/>
    </row>
    <row r="191" spans="1:6" ht="12.75" customHeight="1" x14ac:dyDescent="0.2">
      <c r="C191" s="157"/>
      <c r="D191" s="73"/>
      <c r="E191" s="73"/>
      <c r="F191" s="73"/>
    </row>
    <row r="192" spans="1:6" ht="12.75" customHeight="1" x14ac:dyDescent="0.2">
      <c r="C192" s="94"/>
      <c r="D192" s="73"/>
      <c r="E192" s="73"/>
      <c r="F192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workbookViewId="0">
      <selection activeCell="C31" sqref="C3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87" t="s">
        <v>330</v>
      </c>
      <c r="B2" s="187"/>
      <c r="C2" s="187"/>
      <c r="D2" s="187"/>
      <c r="E2" s="187"/>
      <c r="F2" s="187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78" t="s">
        <v>21</v>
      </c>
      <c r="B4" s="172" t="s">
        <v>22</v>
      </c>
      <c r="C4" s="209" t="s">
        <v>331</v>
      </c>
      <c r="D4" s="175" t="s">
        <v>24</v>
      </c>
      <c r="E4" s="175" t="s">
        <v>25</v>
      </c>
      <c r="F4" s="181" t="s">
        <v>26</v>
      </c>
    </row>
    <row r="5" spans="1:7" ht="4.9000000000000004" customHeight="1" x14ac:dyDescent="0.2">
      <c r="A5" s="179"/>
      <c r="B5" s="173"/>
      <c r="C5" s="210"/>
      <c r="D5" s="176"/>
      <c r="E5" s="176"/>
      <c r="F5" s="182"/>
    </row>
    <row r="6" spans="1:7" ht="6" customHeight="1" x14ac:dyDescent="0.2">
      <c r="A6" s="179"/>
      <c r="B6" s="173"/>
      <c r="C6" s="210"/>
      <c r="D6" s="176"/>
      <c r="E6" s="176"/>
      <c r="F6" s="182"/>
    </row>
    <row r="7" spans="1:7" ht="4.9000000000000004" customHeight="1" x14ac:dyDescent="0.2">
      <c r="A7" s="179"/>
      <c r="B7" s="173"/>
      <c r="C7" s="210"/>
      <c r="D7" s="176"/>
      <c r="E7" s="176"/>
      <c r="F7" s="182"/>
    </row>
    <row r="8" spans="1:7" ht="6" customHeight="1" x14ac:dyDescent="0.2">
      <c r="A8" s="179"/>
      <c r="B8" s="173"/>
      <c r="C8" s="210"/>
      <c r="D8" s="176"/>
      <c r="E8" s="176"/>
      <c r="F8" s="182"/>
    </row>
    <row r="9" spans="1:7" ht="6" customHeight="1" x14ac:dyDescent="0.2">
      <c r="A9" s="179"/>
      <c r="B9" s="173"/>
      <c r="C9" s="210"/>
      <c r="D9" s="176"/>
      <c r="E9" s="176"/>
      <c r="F9" s="182"/>
    </row>
    <row r="10" spans="1:7" ht="18" customHeight="1" x14ac:dyDescent="0.2">
      <c r="A10" s="180"/>
      <c r="B10" s="174"/>
      <c r="C10" s="211"/>
      <c r="D10" s="177"/>
      <c r="E10" s="177"/>
      <c r="F10" s="183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-68352500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-68352500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68352500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68352500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470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502</v>
      </c>
    </row>
    <row r="34" spans="1:4" ht="12.75" customHeight="1" x14ac:dyDescent="0.2">
      <c r="A34" t="s">
        <v>485</v>
      </c>
      <c r="C34" t="s">
        <v>380</v>
      </c>
      <c r="D34" t="s">
        <v>484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2024-05-03T06:40:46Z</cp:lastPrinted>
  <dcterms:created xsi:type="dcterms:W3CDTF">2018-12-29T10:26:12Z</dcterms:created>
  <dcterms:modified xsi:type="dcterms:W3CDTF">2024-05-03T06:41:22Z</dcterms:modified>
</cp:coreProperties>
</file>