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3\117\"/>
    </mc:Choice>
  </mc:AlternateContent>
  <bookViews>
    <workbookView xWindow="0" yWindow="0" windowWidth="19200" windowHeight="11505"/>
  </bookViews>
  <sheets>
    <sheet name="Доходы" sheetId="1" r:id="rId1"/>
    <sheet name="Расходы" sheetId="2" r:id="rId2"/>
    <sheet name="-" sheetId="3" r:id="rId3"/>
    <sheet name="_params" sheetId="4" state="hidden" r:id="rId4"/>
    <sheet name="Лист1" sheetId="5" r:id="rId5"/>
  </sheets>
  <definedNames>
    <definedName name="APPT" localSheetId="2">'-'!$A$25</definedName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2">'-'!$F$23</definedName>
    <definedName name="LAST_CELL" localSheetId="0">Доходы!$F$96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2">'-'!$A$12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2">'-'!$A$23</definedName>
    <definedName name="REND_1" localSheetId="0">Доходы!$A$96</definedName>
    <definedName name="REND_1" localSheetId="1">Расходы!#REF!</definedName>
    <definedName name="S_520" localSheetId="2">'-'!$A$14</definedName>
    <definedName name="S_620" localSheetId="2">'-'!$A$16</definedName>
    <definedName name="S_700" localSheetId="2">'-'!$A$18</definedName>
    <definedName name="S_700A" localSheetId="2">'-'!$A$19</definedName>
    <definedName name="SIGN" localSheetId="2">'-'!$A$25:$D$26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34" i="1" l="1"/>
  <c r="E24" i="1"/>
  <c r="E23" i="1" s="1"/>
  <c r="D170" i="2" l="1"/>
  <c r="D53" i="2"/>
  <c r="D52" i="2" s="1"/>
  <c r="D51" i="2" s="1"/>
  <c r="D47" i="1"/>
  <c r="D42" i="2"/>
  <c r="D41" i="2" s="1"/>
  <c r="D40" i="2" s="1"/>
  <c r="F32" i="2"/>
  <c r="D31" i="2"/>
  <c r="E149" i="2"/>
  <c r="E148" i="2" s="1"/>
  <c r="E147" i="2" s="1"/>
  <c r="E146" i="2" s="1"/>
  <c r="E145" i="2" s="1"/>
  <c r="D135" i="2"/>
  <c r="E91" i="1" l="1"/>
  <c r="E118" i="2" l="1"/>
  <c r="E103" i="2"/>
  <c r="E44" i="2"/>
  <c r="E17" i="2"/>
  <c r="E123" i="2"/>
  <c r="E70" i="2" l="1"/>
  <c r="E88" i="1" l="1"/>
  <c r="F150" i="2" l="1"/>
  <c r="D149" i="2"/>
  <c r="F149" i="2" s="1"/>
  <c r="E84" i="1"/>
  <c r="D148" i="2" l="1"/>
  <c r="F148" i="2" s="1"/>
  <c r="F177" i="2"/>
  <c r="D147" i="2" l="1"/>
  <c r="D146" i="2" s="1"/>
  <c r="D145" i="2" s="1"/>
  <c r="F145" i="2" s="1"/>
  <c r="F147" i="2"/>
  <c r="D84" i="1"/>
  <c r="F146" i="2" l="1"/>
  <c r="F26" i="1"/>
  <c r="E186" i="2" l="1"/>
  <c r="E187" i="2"/>
  <c r="E31" i="2" l="1"/>
  <c r="F31" i="2" s="1"/>
  <c r="D118" i="2"/>
  <c r="E81" i="1" l="1"/>
  <c r="D81" i="1"/>
  <c r="D17" i="2" l="1"/>
  <c r="E129" i="2" l="1"/>
  <c r="E173" i="2" l="1"/>
  <c r="D173" i="2"/>
  <c r="D122" i="2" l="1"/>
  <c r="D49" i="2"/>
  <c r="D47" i="2"/>
  <c r="E45" i="2" l="1"/>
  <c r="D44" i="2"/>
  <c r="D16" i="2" s="1"/>
  <c r="D45" i="2"/>
  <c r="E56" i="2"/>
  <c r="D56" i="2"/>
  <c r="E172" i="2"/>
  <c r="E168" i="2" s="1"/>
  <c r="D137" i="2"/>
  <c r="E171" i="2" l="1"/>
  <c r="E16" i="2"/>
  <c r="D86" i="1" l="1"/>
  <c r="D115" i="2" l="1"/>
  <c r="D114" i="2" s="1"/>
  <c r="E120" i="2"/>
  <c r="E115" i="2"/>
  <c r="E114" i="2" s="1"/>
  <c r="E46" i="2" l="1"/>
  <c r="D46" i="2"/>
  <c r="E53" i="2"/>
  <c r="E52" i="2" s="1"/>
  <c r="E51" i="2" s="1"/>
  <c r="E49" i="2"/>
  <c r="E69" i="1" l="1"/>
  <c r="D95" i="1" l="1"/>
  <c r="E102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137" i="2"/>
  <c r="D103" i="2"/>
  <c r="D102" i="2" s="1"/>
  <c r="F111" i="2" l="1"/>
  <c r="D184" i="2"/>
  <c r="D58" i="2"/>
  <c r="D57" i="2" s="1"/>
  <c r="D27" i="2" l="1"/>
  <c r="D43" i="1"/>
  <c r="D42" i="1" s="1"/>
  <c r="E50" i="1"/>
  <c r="E49" i="1" s="1"/>
  <c r="D50" i="1"/>
  <c r="D49" i="1" s="1"/>
  <c r="F51" i="1"/>
  <c r="D91" i="1"/>
  <c r="D82" i="1"/>
  <c r="D71" i="1"/>
  <c r="D70" i="1" s="1"/>
  <c r="D69" i="1" s="1"/>
  <c r="D67" i="1"/>
  <c r="D66" i="1" s="1"/>
  <c r="D65" i="1" s="1"/>
  <c r="D59" i="1"/>
  <c r="D58" i="1" s="1"/>
  <c r="D57" i="1" s="1"/>
  <c r="D55" i="1"/>
  <c r="D54" i="1" s="1"/>
  <c r="D53" i="1" s="1"/>
  <c r="D46" i="1"/>
  <c r="D23" i="1"/>
  <c r="D41" i="1" l="1"/>
  <c r="D21" i="1" s="1"/>
  <c r="E184" i="2" l="1"/>
  <c r="E72" i="2"/>
  <c r="E58" i="2"/>
  <c r="E57" i="2" s="1"/>
  <c r="E47" i="2" l="1"/>
  <c r="E71" i="1" l="1"/>
  <c r="E70" i="1" s="1"/>
  <c r="F73" i="1"/>
  <c r="E67" i="1" l="1"/>
  <c r="E66" i="1" s="1"/>
  <c r="E65" i="1" s="1"/>
  <c r="E90" i="2"/>
  <c r="E89" i="2" s="1"/>
  <c r="D84" i="2"/>
  <c r="D90" i="2"/>
  <c r="D89" i="2" s="1"/>
  <c r="D22" i="3" l="1"/>
  <c r="D75" i="2" l="1"/>
  <c r="F57" i="2"/>
  <c r="F58" i="2"/>
  <c r="F59" i="2"/>
  <c r="D38" i="2"/>
  <c r="D37" i="2" s="1"/>
  <c r="E34" i="2"/>
  <c r="E33" i="2" s="1"/>
  <c r="D34" i="2"/>
  <c r="D88" i="1"/>
  <c r="E75" i="2"/>
  <c r="E62" i="2"/>
  <c r="F176" i="2"/>
  <c r="D133" i="2"/>
  <c r="D70" i="2"/>
  <c r="D69" i="2" s="1"/>
  <c r="D68" i="2" s="1"/>
  <c r="F39" i="2"/>
  <c r="F43" i="2"/>
  <c r="E170" i="2"/>
  <c r="E169" i="2" s="1"/>
  <c r="F188" i="2"/>
  <c r="F135" i="2"/>
  <c r="F136" i="2"/>
  <c r="F76" i="2"/>
  <c r="F71" i="2"/>
  <c r="E69" i="2"/>
  <c r="E68" i="2" s="1"/>
  <c r="E38" i="2"/>
  <c r="D126" i="2"/>
  <c r="D33" i="2" l="1"/>
  <c r="E167" i="2"/>
  <c r="F68" i="2"/>
  <c r="F75" i="2"/>
  <c r="F69" i="2"/>
  <c r="F38" i="2"/>
  <c r="F70" i="2"/>
  <c r="D187" i="2"/>
  <c r="E126" i="2" l="1"/>
  <c r="D62" i="2"/>
  <c r="E75" i="1" l="1"/>
  <c r="D19" i="3"/>
  <c r="D18" i="3" s="1"/>
  <c r="D12" i="3" s="1"/>
  <c r="F185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2" i="1"/>
  <c r="E55" i="1"/>
  <c r="E54" i="1" s="1"/>
  <c r="E53" i="1" s="1"/>
  <c r="E89" i="1"/>
  <c r="D183" i="2"/>
  <c r="D182" i="2" s="1"/>
  <c r="D181" i="2" s="1"/>
  <c r="D180" i="2" s="1"/>
  <c r="E157" i="2"/>
  <c r="E156" i="2" s="1"/>
  <c r="E155" i="2" s="1"/>
  <c r="E154" i="2" s="1"/>
  <c r="E153" i="2" s="1"/>
  <c r="E152" i="2" s="1"/>
  <c r="D157" i="2"/>
  <c r="D156" i="2" s="1"/>
  <c r="D155" i="2" s="1"/>
  <c r="D154" i="2" s="1"/>
  <c r="D153" i="2" s="1"/>
  <c r="D152" i="2" s="1"/>
  <c r="D151" i="2" s="1"/>
  <c r="D143" i="2"/>
  <c r="D142" i="2" s="1"/>
  <c r="D141" i="2" s="1"/>
  <c r="D140" i="2" s="1"/>
  <c r="D139" i="2" s="1"/>
  <c r="D123" i="2"/>
  <c r="D121" i="2" s="1"/>
  <c r="D120" i="2" s="1"/>
  <c r="D119" i="2" s="1"/>
  <c r="D179" i="2" l="1"/>
  <c r="D178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D19" i="2" s="1"/>
  <c r="E95" i="1"/>
  <c r="E93" i="1" s="1"/>
  <c r="E80" i="1" s="1"/>
  <c r="F66" i="1"/>
  <c r="F67" i="1"/>
  <c r="F68" i="1"/>
  <c r="F65" i="1"/>
  <c r="D21" i="2" l="1"/>
  <c r="D20" i="2" s="1"/>
  <c r="D18" i="2"/>
  <c r="E86" i="2"/>
  <c r="E85" i="2" s="1"/>
  <c r="E84" i="2" s="1"/>
  <c r="E151" i="2"/>
  <c r="F151" i="2" s="1"/>
  <c r="D186" i="2"/>
  <c r="D86" i="2"/>
  <c r="D85" i="2" s="1"/>
  <c r="D72" i="2" l="1"/>
  <c r="D83" i="2"/>
  <c r="D82" i="2" s="1"/>
  <c r="D81" i="2" s="1"/>
  <c r="D80" i="2" s="1"/>
  <c r="D65" i="2" l="1"/>
  <c r="D64" i="2" s="1"/>
  <c r="D66" i="2"/>
  <c r="E128" i="2"/>
  <c r="E127" i="2" s="1"/>
  <c r="E66" i="2"/>
  <c r="E65" i="2" s="1"/>
  <c r="E64" i="2" s="1"/>
  <c r="E61" i="2" l="1"/>
  <c r="D165" i="2"/>
  <c r="D163" i="2" s="1"/>
  <c r="F78" i="1"/>
  <c r="F77" i="1"/>
  <c r="E22" i="2"/>
  <c r="E42" i="2"/>
  <c r="E37" i="2" s="1"/>
  <c r="D172" i="2"/>
  <c r="D168" i="2" s="1"/>
  <c r="E60" i="2" l="1"/>
  <c r="D171" i="2"/>
  <c r="D169" i="2" s="1"/>
  <c r="E41" i="2"/>
  <c r="F42" i="2"/>
  <c r="D161" i="2"/>
  <c r="D160" i="2" s="1"/>
  <c r="D159" i="2" s="1"/>
  <c r="D162" i="2"/>
  <c r="D164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3" i="1" l="1"/>
  <c r="D80" i="1" s="1"/>
  <c r="E40" i="2"/>
  <c r="F41" i="2"/>
  <c r="D167" i="2"/>
  <c r="D15" i="2" s="1"/>
  <c r="E133" i="2"/>
  <c r="E132" i="2" s="1"/>
  <c r="E131" i="2" s="1"/>
  <c r="D132" i="2"/>
  <c r="D131" i="2" s="1"/>
  <c r="D129" i="2"/>
  <c r="D128" i="2" s="1"/>
  <c r="D127" i="2" s="1"/>
  <c r="D55" i="2"/>
  <c r="D79" i="1" l="1"/>
  <c r="D19" i="1" s="1"/>
  <c r="F40" i="2"/>
  <c r="E183" i="2"/>
  <c r="E182" i="2" s="1"/>
  <c r="E181" i="2" s="1"/>
  <c r="E180" i="2" s="1"/>
  <c r="E179" i="2" l="1"/>
  <c r="E178" i="2" s="1"/>
  <c r="F178" i="2" s="1"/>
  <c r="E165" i="2"/>
  <c r="E164" i="2" s="1"/>
  <c r="E163" i="2" s="1"/>
  <c r="E162" i="2" s="1"/>
  <c r="E161" i="2" s="1"/>
  <c r="E160" i="2" s="1"/>
  <c r="E159" i="2" s="1"/>
  <c r="E122" i="2"/>
  <c r="E121" i="2" s="1"/>
  <c r="E77" i="2"/>
  <c r="F77" i="2" l="1"/>
  <c r="E83" i="2"/>
  <c r="E82" i="2" s="1"/>
  <c r="E81" i="2" s="1"/>
  <c r="E80" i="2" s="1"/>
  <c r="E15" i="2" s="1"/>
  <c r="E47" i="1"/>
  <c r="E59" i="1"/>
  <c r="E58" i="1" s="1"/>
  <c r="E57" i="1" s="1"/>
  <c r="E119" i="2" l="1"/>
  <c r="F74" i="2"/>
  <c r="E55" i="2"/>
  <c r="F187" i="2"/>
  <c r="E79" i="1" l="1"/>
  <c r="F33" i="2"/>
  <c r="E21" i="2"/>
  <c r="D13" i="2"/>
  <c r="D189" i="2" s="1"/>
  <c r="E43" i="1"/>
  <c r="E42" i="1" s="1"/>
  <c r="F24" i="1"/>
  <c r="E46" i="1"/>
  <c r="F50" i="1"/>
  <c r="F22" i="1"/>
  <c r="F23" i="1"/>
  <c r="F25" i="1"/>
  <c r="F27" i="1"/>
  <c r="F28" i="1"/>
  <c r="F29" i="1"/>
  <c r="F30" i="1"/>
  <c r="F31" i="1"/>
  <c r="F32" i="1"/>
  <c r="F33" i="1"/>
  <c r="F36" i="1"/>
  <c r="F37" i="1"/>
  <c r="F38" i="1"/>
  <c r="F39" i="1"/>
  <c r="F40" i="1"/>
  <c r="F44" i="1"/>
  <c r="F45" i="1"/>
  <c r="F47" i="1"/>
  <c r="F48" i="1"/>
  <c r="F49" i="1"/>
  <c r="F53" i="1"/>
  <c r="F54" i="1"/>
  <c r="F55" i="1"/>
  <c r="F56" i="1"/>
  <c r="F57" i="1"/>
  <c r="F58" i="1"/>
  <c r="F59" i="1"/>
  <c r="F60" i="1"/>
  <c r="F61" i="1"/>
  <c r="F62" i="1"/>
  <c r="F63" i="1"/>
  <c r="F64" i="1"/>
  <c r="F69" i="1"/>
  <c r="F70" i="1"/>
  <c r="F71" i="1"/>
  <c r="F72" i="1"/>
  <c r="F74" i="1"/>
  <c r="F81" i="1"/>
  <c r="F82" i="1"/>
  <c r="F83" i="1"/>
  <c r="F88" i="1"/>
  <c r="F89" i="1"/>
  <c r="F90" i="1"/>
  <c r="F91" i="1"/>
  <c r="F92" i="1"/>
  <c r="F93" i="1"/>
  <c r="F95" i="1"/>
  <c r="F96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6" i="2"/>
  <c r="F17" i="2" l="1"/>
  <c r="F126" i="2"/>
  <c r="F119" i="2" s="1"/>
  <c r="F118" i="2" s="1"/>
  <c r="F80" i="1"/>
  <c r="F28" i="2"/>
  <c r="E26" i="2"/>
  <c r="E41" i="1"/>
  <c r="F79" i="1"/>
  <c r="F21" i="2"/>
  <c r="E20" i="2"/>
  <c r="E19" i="2" s="1"/>
  <c r="F46" i="1"/>
  <c r="F34" i="2"/>
  <c r="E27" i="2"/>
  <c r="F27" i="2" s="1"/>
  <c r="F43" i="1"/>
  <c r="F42" i="1"/>
  <c r="F26" i="2" l="1"/>
  <c r="E21" i="1"/>
  <c r="E19" i="1" s="1"/>
  <c r="F20" i="2"/>
  <c r="F41" i="1"/>
  <c r="E20" i="3" l="1"/>
  <c r="F15" i="2"/>
  <c r="E18" i="2"/>
  <c r="F19" i="2"/>
  <c r="F21" i="1"/>
  <c r="F18" i="2" l="1"/>
  <c r="F19" i="1"/>
  <c r="F16" i="2" l="1"/>
  <c r="E13" i="2" l="1"/>
  <c r="E189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<sst xmlns="http://schemas.openxmlformats.org/spreadsheetml/2006/main" count="876" uniqueCount="509">
  <si>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</si>
  <si>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</si>
  <si>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</si>
  <si>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</si>
  <si>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</si>
  <si>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</si>
  <si>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</si>
  <si>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</si>
  <si>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</si>
  <si>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</si>
  <si>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</si>
  <si>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</si>
  <si>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</si>
  <si>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</si>
  <si>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</si>
  <si>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</si>
  <si>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</si>
  <si>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</si>
  <si>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</si>
  <si>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</si>
  <si>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</si>
  <si>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</si>
  <si>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</si>
  <si>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</si>
  <si>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</si>
  <si>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</si>
  <si>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</si>
  <si>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</si>
  <si>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</si>
  <si>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</si>
  <si>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</si>
  <si>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</si>
  <si>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</si>
  <si>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</si>
  <si>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</si>
  <si>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</si>
  <si>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</si>
  <si>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</si>
  <si>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</si>
  <si>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</si>
  <si>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</si>
  <si>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</si>
  <si>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</si>
  <si>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</si>
  <si>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</si>
  <si>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</si>
  <si>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</si>
  <si>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</si>
  <si>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</si>
  <si>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</si>
  <si>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</si>
  <si>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</si>
  <si>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</si>
  <si>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</si>
  <si>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</si>
  <si>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</si>
  <si>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</si>
  <si>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</si>
  <si>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</si>
  <si>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</si>
  <si>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</si>
  <si>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</si>
  <si>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</si>
  <si>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</si>
  <si>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</si>
  <si>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</si>
  <si>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</si>
  <si>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</si>
  <si>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</si>
  <si>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</si>
  <si>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</si>
  <si>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</si>
  <si>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</si>
  <si>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</si>
  <si>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</si>
  <si>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</si>
  <si>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</si>
  <si>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</si>
  <si>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</si>
  <si>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</si>
  <si>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</si>
  <si>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</si>
  <si>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</si>
  <si>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</si>
  <si>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</si>
  <si>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</si>
  <si>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</si>
  <si>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</si>
  <si>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</si>
  <si>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</si>
  <si>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</si>
  <si>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</si>
  <si>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</si>
  <si>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</si>
  <si>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</si>
  <si>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</si>
  <si>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</si>
  <si>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</si>
  <si>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</si>
  <si>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</si>
  <si>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</si>
  <si>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</si>
  <si>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</si>
  <si>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</si>
  <si>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</si>
  <si>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</si>
  <si>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</si>
  <si>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</si>
  <si>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</si>
  <si>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</si>
  <si>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</si>
  <si>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</si>
  <si>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</si>
  <si>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</si>
  <si>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</si>
  <si>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</si>
  <si>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</si>
  <si>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</si>
  <si>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</si>
  <si>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</si>
  <si>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</si>
  <si>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</si>
  <si>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</si>
  <si>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</si>
  <si>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</si>
  <si>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</si>
  <si>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</si>
  <si>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</si>
  <si>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</si>
  <si>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</si>
  <si>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</si>
  <si>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</si>
  <si>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</si>
  <si>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</si>
  <si>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</si>
  <si>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</si>
  <si>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</si>
  <si>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</si>
  <si>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</si>
  <si>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</si>
  <si>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</si>
  <si>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</si>
  <si>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</si>
  <si>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</si>
  <si>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</si>
  <si>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</si>
  <si>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</si>
  <si>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</si>
  <si>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</si>
  <si>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</si>
  <si>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</si>
  <si>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</si>
  <si>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</si>
  <si>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</si>
  <si>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</si>
  <si>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</si>
  <si>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</si>
  <si>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</si>
  <si>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</si>
  <si>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</si>
  <si>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</si>
  <si>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</si>
  <si>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</si>
  <si>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</si>
  <si>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</si>
  <si>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</si>
  <si>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</si>
  <si>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</si>
  <si>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</si>
  <si>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</si>
  <si>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</si>
  <si>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</si>
  <si>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</si>
  <si>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</si>
  <si>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</si>
  <si>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</si>
  <si>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</si>
  <si>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</si>
  <si>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</si>
  <si>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</si>
  <si>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</si>
  <si>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</si>
  <si>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</si>
  <si>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</si>
  <si>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</si>
  <si>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</si>
  <si>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</si>
  <si>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</si>
  <si>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</si>
  <si>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</si>
  <si>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</si>
  <si>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</si>
  <si>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</si>
  <si>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</si>
  <si>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</si>
  <si>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</si>
  <si>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</si>
  <si>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</si>
  <si>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</si>
  <si>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</si>
  <si>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</si>
  <si>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</si>
  <si>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</si>
  <si>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</si>
  <si>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</si>
  <si>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</si>
  <si>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</si>
  <si>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</si>
  <si>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</si>
  <si>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</si>
  <si>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</si>
  <si>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</si>
  <si>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</si>
  <si>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</si>
  <si>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</si>
  <si>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</si>
  <si>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</si>
  <si>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</si>
  <si>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</si>
  <si>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</si>
  <si>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</si>
  <si>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</si>
  <si>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</si>
  <si>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</si>
  <si>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</si>
  <si>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</si>
  <si>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</si>
  <si>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</si>
  <si>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</si>
  <si>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</si>
  <si>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</si>
  <si>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</si>
  <si>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</si>
  <si>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</si>
  <si>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</si>
  <si>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</si>
  <si>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</si>
  <si>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</si>
  <si>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</si>
  <si>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</si>
  <si>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</si>
  <si>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</si>
  <si>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</si>
  <si>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</si>
  <si>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</si>
  <si>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</si>
  <si>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</si>
  <si>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</si>
  <si>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</si>
  <si>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</si>
  <si>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</si>
  <si>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</si>
  <si>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</si>
  <si>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</si>
  <si>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</si>
  <si>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</si>
  <si>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</si>
  <si>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</si>
  <si>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</si>
  <si>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</si>
  <si>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</si>
  <si>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</si>
  <si>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</si>
  <si>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</si>
  <si>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</si>
  <si>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</si>
  <si>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</si>
  <si>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</si>
  <si>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</si>
  <si>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</si>
  <si>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</si>
  <si>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</si>
  <si>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</si>
  <si>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</si>
  <si>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</si>
  <si>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</si>
  <si>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</si>
  <si>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</si>
  <si>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</si>
  <si>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</si>
  <si>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</si>
  <si>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</si>
  <si>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</si>
  <si>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</si>
  <si>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</si>
  <si>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</si>
  <si>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</si>
  <si>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</si>
  <si>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</si>
  <si>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</si>
  <si>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</si>
  <si>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</si>
  <si>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</si>
  <si>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</si>
  <si>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</si>
  <si>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</si>
  <si>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</si>
  <si>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</si>
  <si>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</si>
  <si>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</si>
  <si>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</si>
  <si>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</si>
  <si>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</si>
  <si>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</si>
  <si>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</si>
  <si>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</si>
  <si>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</si>
  <si>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</si>
  <si>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</si>
  <si>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</si>
  <si>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</si>
  <si>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</si>
  <si>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</si>
  <si>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</si>
  <si>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</si>
  <si>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</si>
  <si>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</si>
  <si>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</si>
  <si>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</si>
  <si>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</si>
  <si>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</si>
  <si>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</si>
  <si>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</si>
  <si>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</si>
  <si>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</si>
  <si>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</si>
  <si>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</si>
  <si>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</si>
  <si>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</si>
  <si>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</si>
  <si>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</si>
  <si>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</si>
  <si>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</si>
  <si>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</si>
  <si>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</si>
  <si>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</si>
  <si>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</si>
  <si>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</si>
  <si>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</si>
  <si>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</si>
  <si>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</si>
  <si>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</si>
  <si>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</si>
  <si>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</si>
  <si>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</si>
  <si>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</si>
  <si>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</si>
  <si>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</si>
  <si>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</si>
  <si>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</si>
  <si>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</si>
  <si>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</si>
  <si>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</si>
  <si>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</si>
  <si>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</si>
  <si>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</si>
  <si>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</si>
  <si>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</si>
  <si>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</si>
  <si>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</si>
  <si>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</si>
  <si>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</si>
  <si>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</si>
  <si>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</si>
  <si>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</si>
  <si>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</si>
  <si>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</si>
  <si>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</si>
  <si>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</si>
  <si>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</si>
  <si>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</si>
  <si>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</si>
  <si>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</si>
  <si>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</si>
  <si>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</si>
  <si>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</si>
  <si>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</si>
  <si>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</si>
  <si>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</si>
  <si>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</si>
  <si>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</si>
  <si>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</si>
  <si>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</si>
  <si>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</si>
  <si>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</si>
  <si>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</si>
  <si>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</si>
  <si>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</si>
  <si>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</si>
  <si>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</si>
  <si>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</si>
  <si>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</si>
  <si>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</si>
  <si>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</si>
  <si>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</si>
  <si>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</si>
  <si>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</si>
  <si>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</si>
  <si>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</si>
  <si>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</si>
  <si>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</si>
  <si>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</si>
  <si>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</si>
  <si>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</si>
  <si>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</si>
  <si>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</si>
  <si>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</si>
  <si>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</si>
  <si>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</si>
  <si>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</si>
  <si>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</si>
  <si>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</si>
  <si>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</si>
  <si>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</si>
  <si>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</si>
  <si>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</si>
  <si>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</si>
  <si>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</si>
  <si>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</si>
  <si>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</si>
  <si>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</si>
  <si>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</si>
  <si>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</si>
  <si>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</si>
  <si>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</si>
  <si>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</si>
  <si>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</si>
  <si>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</si>
  <si>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</si>
  <si>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</si>
  <si>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</si>
  <si>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</si>
  <si>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</si>
  <si>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</si>
  <si>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</si>
  <si>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</si>
  <si>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</si>
  <si>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</si>
  <si>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</si>
  <si>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</si>
  <si>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</si>
  <si>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</si>
  <si>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</si>
  <si>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</si>
  <si>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</si>
  <si>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</si>
  <si>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</si>
  <si>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</si>
  <si>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</si>
  <si>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</si>
  <si>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</si>
  <si>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</si>
  <si>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</si>
  <si>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</si>
  <si>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</si>
  <si>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</si>
  <si>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</si>
  <si>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</si>
  <si>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</si>
  <si>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</si>
  <si>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</si>
  <si>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</si>
  <si>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</si>
  <si>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</si>
  <si>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</si>
  <si>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</si>
  <si>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</si>
  <si>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</si>
  <si>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</si>
  <si>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</si>
  <si>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</si>
  <si>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</si>
  <si>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</si>
  <si>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</si>
  <si>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</si>
  <si>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</si>
  <si>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</si>
  <si>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</si>
  <si>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</si>
  <si>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</si>
  <si>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</si>
  <si>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</si>
  <si>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</si>
  <si>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</si>
  <si>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</si>
  <si>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</si>
  <si>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</si>
  <si>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</si>
  <si>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</si>
  <si>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</si>
  <si>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</si>
  <si>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</si>
  <si>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</si>
  <si>
    <t xml:space="preserve">951 0503 1000000000 000 </t>
  </si>
  <si>
    <t xml:space="preserve">951 0503 1010000000 000 </t>
  </si>
  <si>
    <t xml:space="preserve">951 0503 1010023150 000 </t>
  </si>
  <si>
    <t xml:space="preserve">951 0503 1010023150 200 </t>
  </si>
  <si>
    <t xml:space="preserve">951 0503 1010023150 240 </t>
  </si>
  <si>
    <t>951 0503 1010023150 244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</si>
  <si>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«Саркеловсое сельское поселение» на 2018-2024 годы»»</t>
  </si>
  <si>
    <t>Муниципальная программа «Формирование современной городской среды на территории муниципального образования «Саркеловсое сельское поселение» на 2018-2024 годы»</t>
  </si>
  <si>
    <t>Подпрограмма «Благоустройство общественных территорий"</t>
  </si>
  <si>
    <t>М.А. Маврат</t>
  </si>
  <si>
    <t>182 10102020011000110</t>
  </si>
  <si>
    <t>Расходы на капитальный ремонт муниципальных учреждений культуры за счет средств областного бюджета на софинансирование средств в рамках подпрограммы «Развитие культуры» муниципальной программы Саркеловского сельского поселения «Развитие культуры и туризма»(Субсидии бюджетным учреждениям)</t>
  </si>
  <si>
    <t>951 0801 04100S3290 612</t>
  </si>
  <si>
    <t>182 10102080011000110</t>
  </si>
  <si>
    <t>182 10102080010000110</t>
  </si>
  <si>
    <t>на 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</si>
</sst>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indexed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5" fillId="2" borderId="24" xfId="0" applyNumberFormat="1" applyFont="1" applyFill="1" applyBorder="1" applyAlignment="1">
      <alignment horizontal="justify" vertical="center" wrapText="1"/>
    </xf>
    <xf numFmtId="49" fontId="15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view="pageBreakPreview" zoomScale="90" zoomScaleNormal="90" zoomScaleSheetLayoutView="90" workbookViewId="0">
      <selection activeCell="F5" sqref="F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92"/>
      <c r="B1" s="192"/>
      <c r="C1" s="192"/>
      <c r="D1" s="192"/>
      <c r="E1" s="46"/>
      <c r="F1" s="1"/>
    </row>
    <row r="2" spans="1:6" ht="16.899999999999999" customHeight="1" x14ac:dyDescent="0.25">
      <c r="A2" s="192" t="s">
        <v>0</v>
      </c>
      <c r="B2" s="192"/>
      <c r="C2" s="192"/>
      <c r="D2" s="192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3" t="s">
        <v>508</v>
      </c>
      <c r="B4" s="193"/>
      <c r="C4" s="193"/>
      <c r="D4" s="193"/>
      <c r="E4" s="47" t="s">
        <v>4</v>
      </c>
      <c r="F4" s="5">
        <v>45170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4" t="s">
        <v>13</v>
      </c>
      <c r="C6" s="195"/>
      <c r="D6" s="195"/>
      <c r="E6" s="47" t="s">
        <v>8</v>
      </c>
      <c r="F6" s="7" t="s">
        <v>18</v>
      </c>
    </row>
    <row r="7" spans="1:6" x14ac:dyDescent="0.2">
      <c r="A7" s="8" t="s">
        <v>9</v>
      </c>
      <c r="B7" s="196" t="s">
        <v>14</v>
      </c>
      <c r="C7" s="196"/>
      <c r="D7" s="196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92" t="s">
        <v>20</v>
      </c>
      <c r="B10" s="192"/>
      <c r="C10" s="192"/>
      <c r="D10" s="192"/>
      <c r="E10" s="49"/>
      <c r="F10" s="14"/>
    </row>
    <row r="11" spans="1:6" ht="4.1500000000000004" customHeight="1" x14ac:dyDescent="0.2">
      <c r="A11" s="183" t="s">
        <v>21</v>
      </c>
      <c r="B11" s="177" t="s">
        <v>22</v>
      </c>
      <c r="C11" s="177" t="s">
        <v>23</v>
      </c>
      <c r="D11" s="180" t="s">
        <v>24</v>
      </c>
      <c r="E11" s="189" t="s">
        <v>25</v>
      </c>
      <c r="F11" s="186" t="s">
        <v>26</v>
      </c>
    </row>
    <row r="12" spans="1:6" ht="3.6" customHeight="1" x14ac:dyDescent="0.2">
      <c r="A12" s="184"/>
      <c r="B12" s="178"/>
      <c r="C12" s="178"/>
      <c r="D12" s="181"/>
      <c r="E12" s="190"/>
      <c r="F12" s="187"/>
    </row>
    <row r="13" spans="1:6" ht="3" customHeight="1" x14ac:dyDescent="0.2">
      <c r="A13" s="184"/>
      <c r="B13" s="178"/>
      <c r="C13" s="178"/>
      <c r="D13" s="181"/>
      <c r="E13" s="190"/>
      <c r="F13" s="187"/>
    </row>
    <row r="14" spans="1:6" ht="3" customHeight="1" x14ac:dyDescent="0.2">
      <c r="A14" s="184"/>
      <c r="B14" s="178"/>
      <c r="C14" s="178"/>
      <c r="D14" s="181"/>
      <c r="E14" s="190"/>
      <c r="F14" s="187"/>
    </row>
    <row r="15" spans="1:6" ht="3" customHeight="1" x14ac:dyDescent="0.2">
      <c r="A15" s="184"/>
      <c r="B15" s="178"/>
      <c r="C15" s="178"/>
      <c r="D15" s="181"/>
      <c r="E15" s="190"/>
      <c r="F15" s="187"/>
    </row>
    <row r="16" spans="1:6" ht="3" customHeight="1" x14ac:dyDescent="0.2">
      <c r="A16" s="184"/>
      <c r="B16" s="178"/>
      <c r="C16" s="178"/>
      <c r="D16" s="181"/>
      <c r="E16" s="190"/>
      <c r="F16" s="187"/>
    </row>
    <row r="17" spans="1:6" ht="23.45" customHeight="1" x14ac:dyDescent="0.2">
      <c r="A17" s="185"/>
      <c r="B17" s="179"/>
      <c r="C17" s="179"/>
      <c r="D17" s="182"/>
      <c r="E17" s="191"/>
      <c r="F17" s="188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D21+D79</f>
        <v>46672500</v>
      </c>
      <c r="E19" s="129">
        <f>E21+E79</f>
        <v>34758245.060000002</v>
      </c>
      <c r="F19" s="128">
        <f>IF(OR(D19="-",IF(E19="-",0,E19)&gt;=IF(D19="-",0,D19)),"-",IF(D19="-",0,D19)-IF(E19="-",0,E19))</f>
        <v>11914254.939999998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FIO+D41+D53+D57+D65+D69</f>
        <v>1591700</v>
      </c>
      <c r="E21" s="130">
        <f>E22+E41+E53+E57+E69+E40+E75+E65</f>
        <v>959940.97000000009</v>
      </c>
      <c r="F21" s="31">
        <f t="shared" ref="F21:F56" si="0">IF(OR(D21="-",IF(E21="-",0,E21)&gt;=IF(D21="-",0,D21)),"-",IF(D21="-",0,D21)-IF(E21="-",0,E21))</f>
        <v>631759.02999999991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474988.52</v>
      </c>
      <c r="F22" s="31" t="str">
        <f t="shared" si="0"/>
        <v>-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325600</v>
      </c>
      <c r="E23" s="130">
        <f>E24+E28+E30+E31+E33+E35</f>
        <v>474988.52</v>
      </c>
      <c r="F23" s="31" t="str">
        <f t="shared" si="0"/>
        <v>-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325600</v>
      </c>
      <c r="E24" s="130">
        <f>E25+E26+E27+E29</f>
        <v>229703.42</v>
      </c>
      <c r="F24" s="31">
        <f t="shared" si="0"/>
        <v>95896.579999999987</v>
      </c>
    </row>
    <row r="25" spans="1:6" ht="90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229408.88</v>
      </c>
      <c r="F25" s="31" t="str">
        <f t="shared" si="0"/>
        <v>-</v>
      </c>
    </row>
    <row r="26" spans="1:6" ht="67.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/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304.23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503</v>
      </c>
      <c r="D28" s="30" t="s">
        <v>44</v>
      </c>
      <c r="E28" s="130">
        <v>45750.48</v>
      </c>
      <c r="F28" s="31" t="str">
        <f t="shared" si="0"/>
        <v>-</v>
      </c>
    </row>
    <row r="29" spans="1:6" ht="123.75" x14ac:dyDescent="0.2">
      <c r="A29" s="32" t="s">
        <v>50</v>
      </c>
      <c r="B29" s="28" t="s">
        <v>31</v>
      </c>
      <c r="C29" s="29" t="s">
        <v>51</v>
      </c>
      <c r="D29" s="30" t="s">
        <v>44</v>
      </c>
      <c r="E29" s="130">
        <v>-9.69</v>
      </c>
      <c r="F29" s="31" t="str">
        <f t="shared" si="0"/>
        <v>-</v>
      </c>
    </row>
    <row r="30" spans="1:6" ht="33.75" x14ac:dyDescent="0.2">
      <c r="A30" s="27" t="s">
        <v>52</v>
      </c>
      <c r="B30" s="28" t="s">
        <v>31</v>
      </c>
      <c r="C30" s="29" t="s">
        <v>53</v>
      </c>
      <c r="D30" s="30" t="s">
        <v>44</v>
      </c>
      <c r="E30" s="130"/>
      <c r="F30" s="31" t="str">
        <f t="shared" si="0"/>
        <v>-</v>
      </c>
    </row>
    <row r="31" spans="1:6" ht="67.5" x14ac:dyDescent="0.2">
      <c r="A31" s="27" t="s">
        <v>54</v>
      </c>
      <c r="B31" s="28" t="s">
        <v>31</v>
      </c>
      <c r="C31" s="29" t="s">
        <v>55</v>
      </c>
      <c r="D31" s="30" t="s">
        <v>44</v>
      </c>
      <c r="E31" s="130">
        <v>4047.4</v>
      </c>
      <c r="F31" s="31" t="str">
        <f t="shared" si="0"/>
        <v>-</v>
      </c>
    </row>
    <row r="32" spans="1:6" ht="45" x14ac:dyDescent="0.2">
      <c r="A32" s="27" t="s">
        <v>56</v>
      </c>
      <c r="B32" s="28" t="s">
        <v>31</v>
      </c>
      <c r="C32" s="29" t="s">
        <v>57</v>
      </c>
      <c r="D32" s="30" t="s">
        <v>44</v>
      </c>
      <c r="E32" s="130"/>
      <c r="F32" s="31" t="str">
        <f t="shared" si="0"/>
        <v>-</v>
      </c>
    </row>
    <row r="33" spans="1:6" ht="67.5" x14ac:dyDescent="0.2">
      <c r="A33" s="27" t="s">
        <v>58</v>
      </c>
      <c r="B33" s="28" t="s">
        <v>31</v>
      </c>
      <c r="C33" s="29" t="s">
        <v>59</v>
      </c>
      <c r="D33" s="30" t="s">
        <v>44</v>
      </c>
      <c r="E33" s="130">
        <v>15.72</v>
      </c>
      <c r="F33" s="31" t="str">
        <f t="shared" si="0"/>
        <v>-</v>
      </c>
    </row>
    <row r="34" spans="1:6" ht="67.5" x14ac:dyDescent="0.2">
      <c r="A34" s="27" t="s">
        <v>58</v>
      </c>
      <c r="B34" s="28" t="s">
        <v>31</v>
      </c>
      <c r="C34" s="29" t="s">
        <v>507</v>
      </c>
      <c r="D34" s="30"/>
      <c r="E34" s="130">
        <f>E35</f>
        <v>195471.5</v>
      </c>
      <c r="F34" s="31"/>
    </row>
    <row r="35" spans="1:6" ht="67.5" x14ac:dyDescent="0.2">
      <c r="A35" s="27" t="s">
        <v>58</v>
      </c>
      <c r="B35" s="28" t="s">
        <v>31</v>
      </c>
      <c r="C35" s="29" t="s">
        <v>506</v>
      </c>
      <c r="D35" s="30"/>
      <c r="E35" s="130">
        <v>195471.5</v>
      </c>
      <c r="F35" s="31"/>
    </row>
    <row r="36" spans="1:6" x14ac:dyDescent="0.2">
      <c r="A36" s="115" t="s">
        <v>60</v>
      </c>
      <c r="B36" s="116" t="s">
        <v>31</v>
      </c>
      <c r="C36" s="117" t="s">
        <v>61</v>
      </c>
      <c r="D36" s="118" t="s">
        <v>44</v>
      </c>
      <c r="E36" s="131">
        <v>0</v>
      </c>
      <c r="F36" s="119" t="str">
        <f t="shared" si="0"/>
        <v>-</v>
      </c>
    </row>
    <row r="37" spans="1:6" x14ac:dyDescent="0.2">
      <c r="A37" s="27" t="s">
        <v>62</v>
      </c>
      <c r="B37" s="28" t="s">
        <v>31</v>
      </c>
      <c r="C37" s="29" t="s">
        <v>63</v>
      </c>
      <c r="D37" s="30" t="s">
        <v>44</v>
      </c>
      <c r="E37" s="130">
        <v>0</v>
      </c>
      <c r="F37" s="31" t="str">
        <f t="shared" si="0"/>
        <v>-</v>
      </c>
    </row>
    <row r="38" spans="1:6" x14ac:dyDescent="0.2">
      <c r="A38" s="27" t="s">
        <v>62</v>
      </c>
      <c r="B38" s="28" t="s">
        <v>31</v>
      </c>
      <c r="C38" s="29" t="s">
        <v>64</v>
      </c>
      <c r="D38" s="30" t="s">
        <v>44</v>
      </c>
      <c r="E38" s="130">
        <v>0</v>
      </c>
      <c r="F38" s="31" t="str">
        <f t="shared" si="0"/>
        <v>-</v>
      </c>
    </row>
    <row r="39" spans="1:6" ht="45" x14ac:dyDescent="0.2">
      <c r="A39" s="27" t="s">
        <v>65</v>
      </c>
      <c r="B39" s="28" t="s">
        <v>31</v>
      </c>
      <c r="C39" s="29" t="s">
        <v>66</v>
      </c>
      <c r="D39" s="30" t="s">
        <v>44</v>
      </c>
      <c r="E39" s="130">
        <v>0</v>
      </c>
      <c r="F39" s="31" t="str">
        <f t="shared" si="0"/>
        <v>-</v>
      </c>
    </row>
    <row r="40" spans="1:6" ht="22.5" x14ac:dyDescent="0.2">
      <c r="A40" s="27" t="s">
        <v>67</v>
      </c>
      <c r="B40" s="28" t="s">
        <v>31</v>
      </c>
      <c r="C40" s="29" t="s">
        <v>68</v>
      </c>
      <c r="D40" s="30" t="s">
        <v>44</v>
      </c>
      <c r="E40" s="130">
        <v>0</v>
      </c>
      <c r="F40" s="31" t="str">
        <f t="shared" si="0"/>
        <v>-</v>
      </c>
    </row>
    <row r="41" spans="1:6" x14ac:dyDescent="0.2">
      <c r="A41" s="115" t="s">
        <v>69</v>
      </c>
      <c r="B41" s="116" t="s">
        <v>31</v>
      </c>
      <c r="C41" s="117" t="s">
        <v>70</v>
      </c>
      <c r="D41" s="118">
        <f>D42+D46</f>
        <v>1077800</v>
      </c>
      <c r="E41" s="131">
        <f>E42+E46</f>
        <v>379650.88</v>
      </c>
      <c r="F41" s="119">
        <f t="shared" si="0"/>
        <v>698149.12</v>
      </c>
    </row>
    <row r="42" spans="1:6" x14ac:dyDescent="0.2">
      <c r="A42" s="27" t="s">
        <v>71</v>
      </c>
      <c r="B42" s="28" t="s">
        <v>31</v>
      </c>
      <c r="C42" s="29" t="s">
        <v>72</v>
      </c>
      <c r="D42" s="30">
        <f>D43</f>
        <v>237000</v>
      </c>
      <c r="E42" s="130">
        <f>E43</f>
        <v>23965.61</v>
      </c>
      <c r="F42" s="31">
        <f t="shared" si="0"/>
        <v>213034.39</v>
      </c>
    </row>
    <row r="43" spans="1:6" ht="33.75" x14ac:dyDescent="0.2">
      <c r="A43" s="27" t="s">
        <v>73</v>
      </c>
      <c r="B43" s="28" t="s">
        <v>31</v>
      </c>
      <c r="C43" s="29" t="s">
        <v>74</v>
      </c>
      <c r="D43" s="30">
        <f>D44+D45</f>
        <v>237000</v>
      </c>
      <c r="E43" s="130">
        <f>E44+E45</f>
        <v>23965.61</v>
      </c>
      <c r="F43" s="31">
        <f t="shared" si="0"/>
        <v>213034.39</v>
      </c>
    </row>
    <row r="44" spans="1:6" ht="67.5" x14ac:dyDescent="0.2">
      <c r="A44" s="27" t="s">
        <v>75</v>
      </c>
      <c r="B44" s="28" t="s">
        <v>31</v>
      </c>
      <c r="C44" s="29" t="s">
        <v>76</v>
      </c>
      <c r="D44" s="30">
        <v>237000</v>
      </c>
      <c r="E44" s="130">
        <v>23965.61</v>
      </c>
      <c r="F44" s="31">
        <f t="shared" si="0"/>
        <v>213034.39</v>
      </c>
    </row>
    <row r="45" spans="1:6" ht="45" x14ac:dyDescent="0.2">
      <c r="A45" s="27" t="s">
        <v>77</v>
      </c>
      <c r="B45" s="28" t="s">
        <v>31</v>
      </c>
      <c r="C45" s="29" t="s">
        <v>78</v>
      </c>
      <c r="D45" s="30">
        <v>0</v>
      </c>
      <c r="E45" s="130">
        <v>0</v>
      </c>
      <c r="F45" s="31" t="str">
        <f t="shared" si="0"/>
        <v>-</v>
      </c>
    </row>
    <row r="46" spans="1:6" x14ac:dyDescent="0.2">
      <c r="A46" s="115" t="s">
        <v>79</v>
      </c>
      <c r="B46" s="116" t="s">
        <v>31</v>
      </c>
      <c r="C46" s="117" t="s">
        <v>80</v>
      </c>
      <c r="D46" s="118">
        <f>D47+D50</f>
        <v>840800</v>
      </c>
      <c r="E46" s="131">
        <f>E47+E49</f>
        <v>355685.27</v>
      </c>
      <c r="F46" s="119">
        <f t="shared" si="0"/>
        <v>485114.73</v>
      </c>
    </row>
    <row r="47" spans="1:6" x14ac:dyDescent="0.2">
      <c r="A47" s="27" t="s">
        <v>81</v>
      </c>
      <c r="B47" s="28" t="s">
        <v>31</v>
      </c>
      <c r="C47" s="29" t="s">
        <v>82</v>
      </c>
      <c r="D47" s="30">
        <f>D48</f>
        <v>370800</v>
      </c>
      <c r="E47" s="130">
        <f>E48</f>
        <v>345324.59</v>
      </c>
      <c r="F47" s="31">
        <f t="shared" si="0"/>
        <v>25475.409999999974</v>
      </c>
    </row>
    <row r="48" spans="1:6" ht="33.75" x14ac:dyDescent="0.2">
      <c r="A48" s="27" t="s">
        <v>83</v>
      </c>
      <c r="B48" s="28" t="s">
        <v>31</v>
      </c>
      <c r="C48" s="29" t="s">
        <v>84</v>
      </c>
      <c r="D48" s="30">
        <v>370800</v>
      </c>
      <c r="E48" s="130">
        <v>345324.59</v>
      </c>
      <c r="F48" s="31">
        <f t="shared" si="0"/>
        <v>25475.409999999974</v>
      </c>
    </row>
    <row r="49" spans="1:6" x14ac:dyDescent="0.2">
      <c r="A49" s="27" t="s">
        <v>85</v>
      </c>
      <c r="B49" s="28" t="s">
        <v>31</v>
      </c>
      <c r="C49" s="29" t="s">
        <v>86</v>
      </c>
      <c r="D49" s="30">
        <f>D50</f>
        <v>470000</v>
      </c>
      <c r="E49" s="130">
        <f>E50</f>
        <v>10360.68</v>
      </c>
      <c r="F49" s="31">
        <f t="shared" si="0"/>
        <v>459639.32</v>
      </c>
    </row>
    <row r="50" spans="1:6" ht="33.75" x14ac:dyDescent="0.2">
      <c r="A50" s="27" t="s">
        <v>87</v>
      </c>
      <c r="B50" s="28" t="s">
        <v>31</v>
      </c>
      <c r="C50" s="29" t="s">
        <v>88</v>
      </c>
      <c r="D50" s="30">
        <f>D51+D52</f>
        <v>470000</v>
      </c>
      <c r="E50" s="130">
        <f>E51+E52</f>
        <v>10360.68</v>
      </c>
      <c r="F50" s="31">
        <f t="shared" si="0"/>
        <v>459639.32</v>
      </c>
    </row>
    <row r="51" spans="1:6" ht="56.25" x14ac:dyDescent="0.2">
      <c r="A51" s="27" t="s">
        <v>444</v>
      </c>
      <c r="B51" s="28"/>
      <c r="C51" s="29" t="s">
        <v>442</v>
      </c>
      <c r="D51" s="30">
        <v>470000</v>
      </c>
      <c r="E51" s="130">
        <v>10360.68</v>
      </c>
      <c r="F51" s="31">
        <f t="shared" si="0"/>
        <v>459639.32</v>
      </c>
    </row>
    <row r="52" spans="1:6" ht="45" x14ac:dyDescent="0.2">
      <c r="A52" s="27" t="s">
        <v>441</v>
      </c>
      <c r="B52" s="28"/>
      <c r="C52" s="29" t="s">
        <v>443</v>
      </c>
      <c r="D52" s="30">
        <v>0</v>
      </c>
      <c r="E52" s="130">
        <v>0</v>
      </c>
      <c r="F52" s="31"/>
    </row>
    <row r="53" spans="1:6" x14ac:dyDescent="0.2">
      <c r="A53" s="115" t="s">
        <v>89</v>
      </c>
      <c r="B53" s="116" t="s">
        <v>31</v>
      </c>
      <c r="C53" s="117" t="s">
        <v>90</v>
      </c>
      <c r="D53" s="118">
        <f t="shared" ref="D53:E55" si="1">D54</f>
        <v>18000</v>
      </c>
      <c r="E53" s="131">
        <f t="shared" si="1"/>
        <v>1300</v>
      </c>
      <c r="F53" s="119">
        <f t="shared" si="0"/>
        <v>16700</v>
      </c>
    </row>
    <row r="54" spans="1:6" ht="45" x14ac:dyDescent="0.2">
      <c r="A54" s="27" t="s">
        <v>91</v>
      </c>
      <c r="B54" s="28" t="s">
        <v>31</v>
      </c>
      <c r="C54" s="29" t="s">
        <v>92</v>
      </c>
      <c r="D54" s="30">
        <f t="shared" si="1"/>
        <v>18000</v>
      </c>
      <c r="E54" s="130">
        <f t="shared" si="1"/>
        <v>1300</v>
      </c>
      <c r="F54" s="31">
        <f t="shared" si="0"/>
        <v>16700</v>
      </c>
    </row>
    <row r="55" spans="1:6" ht="67.5" x14ac:dyDescent="0.2">
      <c r="A55" s="27" t="s">
        <v>93</v>
      </c>
      <c r="B55" s="28" t="s">
        <v>31</v>
      </c>
      <c r="C55" s="29" t="s">
        <v>94</v>
      </c>
      <c r="D55" s="30">
        <f t="shared" si="1"/>
        <v>18000</v>
      </c>
      <c r="E55" s="130">
        <f t="shared" si="1"/>
        <v>1300</v>
      </c>
      <c r="F55" s="31">
        <f t="shared" si="0"/>
        <v>16700</v>
      </c>
    </row>
    <row r="56" spans="1:6" ht="67.5" x14ac:dyDescent="0.2">
      <c r="A56" s="27" t="s">
        <v>93</v>
      </c>
      <c r="B56" s="28" t="s">
        <v>31</v>
      </c>
      <c r="C56" s="29" t="s">
        <v>95</v>
      </c>
      <c r="D56" s="30">
        <v>18000</v>
      </c>
      <c r="E56" s="130">
        <v>1300</v>
      </c>
      <c r="F56" s="31">
        <f t="shared" si="0"/>
        <v>16700</v>
      </c>
    </row>
    <row r="57" spans="1:6" ht="33.75" x14ac:dyDescent="0.2">
      <c r="A57" s="115" t="s">
        <v>96</v>
      </c>
      <c r="B57" s="116" t="s">
        <v>31</v>
      </c>
      <c r="C57" s="117" t="s">
        <v>97</v>
      </c>
      <c r="D57" s="118">
        <f t="shared" ref="D57:E59" si="2">D58</f>
        <v>107300</v>
      </c>
      <c r="E57" s="131">
        <f>E58</f>
        <v>71960.399999999994</v>
      </c>
      <c r="F57" s="119">
        <f t="shared" ref="F57:F96" si="3">IF(OR(D57="-",IF(E57="-",0,E57)&gt;=IF(D57="-",0,D57)),"-",IF(D57="-",0,D57)-IF(E57="-",0,E57))</f>
        <v>35339.600000000006</v>
      </c>
    </row>
    <row r="58" spans="1:6" ht="78.75" x14ac:dyDescent="0.2">
      <c r="A58" s="32" t="s">
        <v>98</v>
      </c>
      <c r="B58" s="28" t="s">
        <v>31</v>
      </c>
      <c r="C58" s="29" t="s">
        <v>99</v>
      </c>
      <c r="D58" s="30">
        <f t="shared" si="2"/>
        <v>107300</v>
      </c>
      <c r="E58" s="130">
        <f t="shared" si="2"/>
        <v>71960.399999999994</v>
      </c>
      <c r="F58" s="31">
        <f t="shared" si="3"/>
        <v>35339.600000000006</v>
      </c>
    </row>
    <row r="59" spans="1:6" ht="33.75" x14ac:dyDescent="0.2">
      <c r="A59" s="27" t="s">
        <v>100</v>
      </c>
      <c r="B59" s="28" t="s">
        <v>31</v>
      </c>
      <c r="C59" s="29" t="s">
        <v>101</v>
      </c>
      <c r="D59" s="30">
        <f t="shared" si="2"/>
        <v>107300</v>
      </c>
      <c r="E59" s="130">
        <f t="shared" si="2"/>
        <v>71960.399999999994</v>
      </c>
      <c r="F59" s="31">
        <f t="shared" si="3"/>
        <v>35339.600000000006</v>
      </c>
    </row>
    <row r="60" spans="1:6" ht="33.75" x14ac:dyDescent="0.2">
      <c r="A60" s="27" t="s">
        <v>102</v>
      </c>
      <c r="B60" s="28" t="s">
        <v>31</v>
      </c>
      <c r="C60" s="29" t="s">
        <v>103</v>
      </c>
      <c r="D60" s="30">
        <v>107300</v>
      </c>
      <c r="E60" s="130">
        <v>71960.399999999994</v>
      </c>
      <c r="F60" s="31">
        <f t="shared" si="3"/>
        <v>35339.600000000006</v>
      </c>
    </row>
    <row r="61" spans="1:6" ht="22.5" x14ac:dyDescent="0.2">
      <c r="A61" s="27" t="s">
        <v>104</v>
      </c>
      <c r="B61" s="28" t="s">
        <v>31</v>
      </c>
      <c r="C61" s="29" t="s">
        <v>105</v>
      </c>
      <c r="D61" s="30" t="s">
        <v>44</v>
      </c>
      <c r="E61" s="130">
        <v>0</v>
      </c>
      <c r="F61" s="31" t="str">
        <f t="shared" si="3"/>
        <v>-</v>
      </c>
    </row>
    <row r="62" spans="1:6" ht="22.5" x14ac:dyDescent="0.2">
      <c r="A62" s="27" t="s">
        <v>106</v>
      </c>
      <c r="B62" s="28" t="s">
        <v>31</v>
      </c>
      <c r="C62" s="29" t="s">
        <v>107</v>
      </c>
      <c r="D62" s="30" t="s">
        <v>44</v>
      </c>
      <c r="E62" s="130">
        <v>0</v>
      </c>
      <c r="F62" s="31" t="str">
        <f t="shared" si="3"/>
        <v>-</v>
      </c>
    </row>
    <row r="63" spans="1:6" ht="45" x14ac:dyDescent="0.2">
      <c r="A63" s="27" t="s">
        <v>108</v>
      </c>
      <c r="B63" s="28" t="s">
        <v>31</v>
      </c>
      <c r="C63" s="29" t="s">
        <v>109</v>
      </c>
      <c r="D63" s="30" t="s">
        <v>44</v>
      </c>
      <c r="E63" s="130">
        <v>0</v>
      </c>
      <c r="F63" s="31" t="str">
        <f t="shared" si="3"/>
        <v>-</v>
      </c>
    </row>
    <row r="64" spans="1:6" ht="45" x14ac:dyDescent="0.2">
      <c r="A64" s="27" t="s">
        <v>110</v>
      </c>
      <c r="B64" s="28" t="s">
        <v>31</v>
      </c>
      <c r="C64" s="29" t="s">
        <v>111</v>
      </c>
      <c r="D64" s="30" t="s">
        <v>44</v>
      </c>
      <c r="E64" s="130">
        <v>0</v>
      </c>
      <c r="F64" s="31" t="str">
        <f t="shared" si="3"/>
        <v>-</v>
      </c>
    </row>
    <row r="65" spans="1:6" ht="23.25" thickBot="1" x14ac:dyDescent="0.25">
      <c r="A65" s="35" t="s">
        <v>393</v>
      </c>
      <c r="B65" s="43" t="s">
        <v>31</v>
      </c>
      <c r="C65" s="121" t="s">
        <v>397</v>
      </c>
      <c r="D65" s="36">
        <f t="shared" ref="D65:E67" si="4">D66</f>
        <v>49700</v>
      </c>
      <c r="E65" s="132">
        <f t="shared" si="4"/>
        <v>26541.17</v>
      </c>
      <c r="F65" s="37">
        <f>D65-E65</f>
        <v>23158.83</v>
      </c>
    </row>
    <row r="66" spans="1:6" ht="13.5" thickBot="1" x14ac:dyDescent="0.25">
      <c r="A66" s="27" t="s">
        <v>394</v>
      </c>
      <c r="B66" s="28" t="s">
        <v>31</v>
      </c>
      <c r="C66" s="122" t="s">
        <v>398</v>
      </c>
      <c r="D66" s="120">
        <f t="shared" si="4"/>
        <v>49700</v>
      </c>
      <c r="E66" s="130">
        <f t="shared" si="4"/>
        <v>26541.17</v>
      </c>
      <c r="F66" s="123">
        <f t="shared" ref="F66:F68" si="5">D66-E66</f>
        <v>23158.83</v>
      </c>
    </row>
    <row r="67" spans="1:6" ht="23.25" thickBot="1" x14ac:dyDescent="0.25">
      <c r="A67" s="27" t="s">
        <v>395</v>
      </c>
      <c r="B67" s="28" t="s">
        <v>31</v>
      </c>
      <c r="C67" s="122" t="s">
        <v>399</v>
      </c>
      <c r="D67" s="120">
        <f t="shared" si="4"/>
        <v>49700</v>
      </c>
      <c r="E67" s="130">
        <f t="shared" si="4"/>
        <v>26541.17</v>
      </c>
      <c r="F67" s="123">
        <f t="shared" si="5"/>
        <v>23158.83</v>
      </c>
    </row>
    <row r="68" spans="1:6" ht="34.5" thickBot="1" x14ac:dyDescent="0.25">
      <c r="A68" s="27" t="s">
        <v>396</v>
      </c>
      <c r="B68" s="28" t="s">
        <v>31</v>
      </c>
      <c r="C68" s="122" t="s">
        <v>400</v>
      </c>
      <c r="D68" s="120">
        <v>49700</v>
      </c>
      <c r="E68" s="130">
        <v>26541.17</v>
      </c>
      <c r="F68" s="123">
        <f t="shared" si="5"/>
        <v>23158.83</v>
      </c>
    </row>
    <row r="69" spans="1:6" x14ac:dyDescent="0.2">
      <c r="A69" s="115" t="s">
        <v>112</v>
      </c>
      <c r="B69" s="116" t="s">
        <v>31</v>
      </c>
      <c r="C69" s="117" t="s">
        <v>402</v>
      </c>
      <c r="D69" s="118">
        <f>D70</f>
        <v>13300</v>
      </c>
      <c r="E69" s="131">
        <f>E72+E73</f>
        <v>5500</v>
      </c>
      <c r="F69" s="119">
        <f t="shared" si="3"/>
        <v>7800</v>
      </c>
    </row>
    <row r="70" spans="1:6" ht="33.75" x14ac:dyDescent="0.2">
      <c r="A70" s="27" t="s">
        <v>113</v>
      </c>
      <c r="B70" s="28" t="s">
        <v>31</v>
      </c>
      <c r="C70" s="29" t="s">
        <v>402</v>
      </c>
      <c r="D70" s="30">
        <f>D71</f>
        <v>13300</v>
      </c>
      <c r="E70" s="130">
        <f>E71</f>
        <v>5500</v>
      </c>
      <c r="F70" s="31">
        <f t="shared" si="3"/>
        <v>7800</v>
      </c>
    </row>
    <row r="71" spans="1:6" ht="45" x14ac:dyDescent="0.2">
      <c r="A71" s="27" t="s">
        <v>114</v>
      </c>
      <c r="B71" s="28" t="s">
        <v>31</v>
      </c>
      <c r="C71" s="29" t="s">
        <v>402</v>
      </c>
      <c r="D71" s="30">
        <f>D72</f>
        <v>13300</v>
      </c>
      <c r="E71" s="130">
        <f>E72</f>
        <v>5500</v>
      </c>
      <c r="F71" s="31">
        <f t="shared" si="3"/>
        <v>7800</v>
      </c>
    </row>
    <row r="72" spans="1:6" ht="46.5" customHeight="1" x14ac:dyDescent="0.2">
      <c r="A72" s="27" t="s">
        <v>114</v>
      </c>
      <c r="B72" s="28" t="s">
        <v>31</v>
      </c>
      <c r="C72" s="29" t="s">
        <v>402</v>
      </c>
      <c r="D72" s="30">
        <v>13300</v>
      </c>
      <c r="E72" s="130">
        <v>5500</v>
      </c>
      <c r="F72" s="31">
        <f t="shared" si="3"/>
        <v>7800</v>
      </c>
    </row>
    <row r="73" spans="1:6" ht="56.25" customHeight="1" x14ac:dyDescent="0.2">
      <c r="A73" s="27" t="s">
        <v>440</v>
      </c>
      <c r="B73" s="28" t="s">
        <v>31</v>
      </c>
      <c r="C73" s="29" t="s">
        <v>471</v>
      </c>
      <c r="D73" s="30">
        <v>0</v>
      </c>
      <c r="E73" s="130">
        <v>0</v>
      </c>
      <c r="F73" s="31" t="str">
        <f t="shared" si="3"/>
        <v>-</v>
      </c>
    </row>
    <row r="74" spans="1:6" ht="45" x14ac:dyDescent="0.2">
      <c r="A74" s="27" t="s">
        <v>114</v>
      </c>
      <c r="B74" s="28" t="s">
        <v>31</v>
      </c>
      <c r="C74" s="29" t="s">
        <v>115</v>
      </c>
      <c r="D74" s="30" t="s">
        <v>44</v>
      </c>
      <c r="E74" s="130">
        <v>0</v>
      </c>
      <c r="F74" s="31" t="str">
        <f t="shared" si="3"/>
        <v>-</v>
      </c>
    </row>
    <row r="75" spans="1:6" x14ac:dyDescent="0.2">
      <c r="A75" s="115" t="s">
        <v>403</v>
      </c>
      <c r="B75" s="28"/>
      <c r="C75" s="117" t="s">
        <v>420</v>
      </c>
      <c r="D75" s="30"/>
      <c r="E75" s="131">
        <f>E76+E77</f>
        <v>0</v>
      </c>
      <c r="F75" s="31"/>
    </row>
    <row r="76" spans="1:6" x14ac:dyDescent="0.2">
      <c r="A76" s="27" t="s">
        <v>387</v>
      </c>
      <c r="B76" s="28"/>
      <c r="C76" s="137" t="s">
        <v>390</v>
      </c>
      <c r="D76" s="30"/>
      <c r="E76" s="138">
        <v>0</v>
      </c>
      <c r="F76" s="31"/>
    </row>
    <row r="77" spans="1:6" x14ac:dyDescent="0.2">
      <c r="A77" s="27" t="s">
        <v>387</v>
      </c>
      <c r="B77" s="28" t="s">
        <v>31</v>
      </c>
      <c r="C77" s="29" t="s">
        <v>389</v>
      </c>
      <c r="D77" s="30" t="s">
        <v>44</v>
      </c>
      <c r="E77" s="130">
        <v>0</v>
      </c>
      <c r="F77" s="31" t="str">
        <f t="shared" si="3"/>
        <v>-</v>
      </c>
    </row>
    <row r="78" spans="1:6" x14ac:dyDescent="0.2">
      <c r="A78" s="27" t="s">
        <v>388</v>
      </c>
      <c r="B78" s="28" t="s">
        <v>31</v>
      </c>
      <c r="C78" s="29" t="s">
        <v>421</v>
      </c>
      <c r="D78" s="30" t="s">
        <v>44</v>
      </c>
      <c r="E78" s="130">
        <v>0</v>
      </c>
      <c r="F78" s="31" t="str">
        <f t="shared" si="3"/>
        <v>-</v>
      </c>
    </row>
    <row r="79" spans="1:6" x14ac:dyDescent="0.2">
      <c r="A79" s="115" t="s">
        <v>116</v>
      </c>
      <c r="B79" s="116" t="s">
        <v>31</v>
      </c>
      <c r="C79" s="117" t="s">
        <v>117</v>
      </c>
      <c r="D79" s="118">
        <f>D80</f>
        <v>45080800</v>
      </c>
      <c r="E79" s="131">
        <f>E80</f>
        <v>33798304.090000004</v>
      </c>
      <c r="F79" s="119">
        <f t="shared" si="3"/>
        <v>11282495.909999996</v>
      </c>
    </row>
    <row r="80" spans="1:6" ht="33.75" x14ac:dyDescent="0.2">
      <c r="A80" s="27" t="s">
        <v>118</v>
      </c>
      <c r="B80" s="28" t="s">
        <v>31</v>
      </c>
      <c r="C80" s="29" t="s">
        <v>119</v>
      </c>
      <c r="D80" s="30">
        <f>D83+D88+D93+D86+D85</f>
        <v>45080800</v>
      </c>
      <c r="E80" s="130">
        <f>E93+E88+E81++E87</f>
        <v>33798304.090000004</v>
      </c>
      <c r="F80" s="31">
        <f t="shared" si="3"/>
        <v>11282495.909999996</v>
      </c>
    </row>
    <row r="81" spans="1:6" ht="22.5" x14ac:dyDescent="0.2">
      <c r="A81" s="27" t="s">
        <v>120</v>
      </c>
      <c r="B81" s="28" t="s">
        <v>31</v>
      </c>
      <c r="C81" s="29" t="s">
        <v>121</v>
      </c>
      <c r="D81" s="30">
        <f>D83+D84</f>
        <v>11735300</v>
      </c>
      <c r="E81" s="30">
        <f>E83+E84</f>
        <v>8900600</v>
      </c>
      <c r="F81" s="31">
        <f t="shared" si="3"/>
        <v>2834700</v>
      </c>
    </row>
    <row r="82" spans="1:6" x14ac:dyDescent="0.2">
      <c r="A82" s="27" t="s">
        <v>122</v>
      </c>
      <c r="B82" s="28" t="s">
        <v>31</v>
      </c>
      <c r="C82" s="29" t="s">
        <v>480</v>
      </c>
      <c r="D82" s="30">
        <f>D83</f>
        <v>11377700</v>
      </c>
      <c r="E82" s="130">
        <f>E83</f>
        <v>8662200</v>
      </c>
      <c r="F82" s="31">
        <f t="shared" si="3"/>
        <v>2715500</v>
      </c>
    </row>
    <row r="83" spans="1:6" ht="22.5" x14ac:dyDescent="0.2">
      <c r="A83" s="27" t="s">
        <v>123</v>
      </c>
      <c r="B83" s="28" t="s">
        <v>31</v>
      </c>
      <c r="C83" s="29" t="s">
        <v>479</v>
      </c>
      <c r="D83" s="30">
        <v>11377700</v>
      </c>
      <c r="E83" s="130">
        <v>8662200</v>
      </c>
      <c r="F83" s="31">
        <f t="shared" si="3"/>
        <v>2715500</v>
      </c>
    </row>
    <row r="84" spans="1:6" ht="22.5" x14ac:dyDescent="0.2">
      <c r="A84" s="173" t="s">
        <v>489</v>
      </c>
      <c r="B84" s="172"/>
      <c r="C84" s="174" t="s">
        <v>491</v>
      </c>
      <c r="D84" s="30">
        <f>D85</f>
        <v>357600</v>
      </c>
      <c r="E84" s="30">
        <f>E85</f>
        <v>238400</v>
      </c>
      <c r="F84" s="31">
        <v>6400</v>
      </c>
    </row>
    <row r="85" spans="1:6" ht="22.5" x14ac:dyDescent="0.2">
      <c r="A85" s="173" t="s">
        <v>490</v>
      </c>
      <c r="B85" s="172"/>
      <c r="C85" s="175" t="s">
        <v>492</v>
      </c>
      <c r="D85" s="30">
        <v>357600</v>
      </c>
      <c r="E85" s="130">
        <v>238400</v>
      </c>
      <c r="F85" s="31">
        <v>6400</v>
      </c>
    </row>
    <row r="86" spans="1:6" ht="22.5" x14ac:dyDescent="0.2">
      <c r="A86" s="27" t="s">
        <v>468</v>
      </c>
      <c r="B86" s="28" t="s">
        <v>31</v>
      </c>
      <c r="C86" s="29" t="s">
        <v>467</v>
      </c>
      <c r="D86" s="30">
        <f>D87</f>
        <v>0</v>
      </c>
      <c r="E86" s="130" t="s">
        <v>481</v>
      </c>
      <c r="F86" s="31"/>
    </row>
    <row r="87" spans="1:6" x14ac:dyDescent="0.2">
      <c r="A87" s="27" t="s">
        <v>469</v>
      </c>
      <c r="B87" s="28" t="s">
        <v>31</v>
      </c>
      <c r="C87" s="29" t="s">
        <v>466</v>
      </c>
      <c r="D87" s="30">
        <v>0</v>
      </c>
      <c r="E87" s="130">
        <v>0</v>
      </c>
      <c r="F87" s="31"/>
    </row>
    <row r="88" spans="1:6" ht="22.5" x14ac:dyDescent="0.2">
      <c r="A88" s="27" t="s">
        <v>124</v>
      </c>
      <c r="B88" s="28" t="s">
        <v>31</v>
      </c>
      <c r="C88" s="29" t="s">
        <v>125</v>
      </c>
      <c r="D88" s="30">
        <f>D90+D92</f>
        <v>294200</v>
      </c>
      <c r="E88" s="130">
        <f>E90+E92</f>
        <v>166856.09</v>
      </c>
      <c r="F88" s="31">
        <f t="shared" si="3"/>
        <v>127343.91</v>
      </c>
    </row>
    <row r="89" spans="1:6" ht="33.75" x14ac:dyDescent="0.2">
      <c r="A89" s="27" t="s">
        <v>126</v>
      </c>
      <c r="B89" s="28" t="s">
        <v>31</v>
      </c>
      <c r="C89" s="29" t="s">
        <v>127</v>
      </c>
      <c r="D89" s="30">
        <v>200</v>
      </c>
      <c r="E89" s="130">
        <f>E90</f>
        <v>200</v>
      </c>
      <c r="F89" s="31" t="str">
        <f t="shared" si="3"/>
        <v>-</v>
      </c>
    </row>
    <row r="90" spans="1:6" ht="33.75" x14ac:dyDescent="0.2">
      <c r="A90" s="27" t="s">
        <v>128</v>
      </c>
      <c r="B90" s="28" t="s">
        <v>31</v>
      </c>
      <c r="C90" s="29" t="s">
        <v>129</v>
      </c>
      <c r="D90" s="30">
        <v>200</v>
      </c>
      <c r="E90" s="130">
        <v>200</v>
      </c>
      <c r="F90" s="31" t="str">
        <f t="shared" si="3"/>
        <v>-</v>
      </c>
    </row>
    <row r="91" spans="1:6" ht="33.75" x14ac:dyDescent="0.2">
      <c r="A91" s="27" t="s">
        <v>130</v>
      </c>
      <c r="B91" s="28" t="s">
        <v>31</v>
      </c>
      <c r="C91" s="29" t="s">
        <v>131</v>
      </c>
      <c r="D91" s="30">
        <f>D92</f>
        <v>294000</v>
      </c>
      <c r="E91" s="130">
        <f>E92</f>
        <v>166656.09</v>
      </c>
      <c r="F91" s="31">
        <f t="shared" si="3"/>
        <v>127343.91</v>
      </c>
    </row>
    <row r="92" spans="1:6" ht="33.75" x14ac:dyDescent="0.2">
      <c r="A92" s="27" t="s">
        <v>132</v>
      </c>
      <c r="B92" s="28" t="s">
        <v>31</v>
      </c>
      <c r="C92" s="29" t="s">
        <v>133</v>
      </c>
      <c r="D92" s="30">
        <v>294000</v>
      </c>
      <c r="E92" s="130">
        <v>166656.09</v>
      </c>
      <c r="F92" s="31">
        <f t="shared" si="3"/>
        <v>127343.91</v>
      </c>
    </row>
    <row r="93" spans="1:6" x14ac:dyDescent="0.2">
      <c r="A93" s="27" t="s">
        <v>134</v>
      </c>
      <c r="B93" s="28" t="s">
        <v>31</v>
      </c>
      <c r="C93" s="29" t="s">
        <v>135</v>
      </c>
      <c r="D93" s="30">
        <f>D95+D94</f>
        <v>33051300</v>
      </c>
      <c r="E93" s="130">
        <f>E95+E94</f>
        <v>24730848</v>
      </c>
      <c r="F93" s="31">
        <f t="shared" si="3"/>
        <v>8320452</v>
      </c>
    </row>
    <row r="94" spans="1:6" ht="56.25" x14ac:dyDescent="0.2">
      <c r="A94" s="27" t="s">
        <v>438</v>
      </c>
      <c r="B94" s="28"/>
      <c r="C94" s="29" t="s">
        <v>439</v>
      </c>
      <c r="D94" s="30">
        <v>18000</v>
      </c>
      <c r="E94" s="130">
        <v>12000</v>
      </c>
      <c r="F94" s="31"/>
    </row>
    <row r="95" spans="1:6" ht="22.5" x14ac:dyDescent="0.2">
      <c r="A95" s="27" t="s">
        <v>136</v>
      </c>
      <c r="B95" s="28" t="s">
        <v>31</v>
      </c>
      <c r="C95" s="29" t="s">
        <v>137</v>
      </c>
      <c r="D95" s="30">
        <f>D96</f>
        <v>33033300</v>
      </c>
      <c r="E95" s="130">
        <f>E96</f>
        <v>24718848</v>
      </c>
      <c r="F95" s="31">
        <f t="shared" si="3"/>
        <v>8314452</v>
      </c>
    </row>
    <row r="96" spans="1:6" ht="22.5" x14ac:dyDescent="0.2">
      <c r="A96" s="159" t="s">
        <v>138</v>
      </c>
      <c r="B96" s="160" t="s">
        <v>31</v>
      </c>
      <c r="C96" s="161" t="s">
        <v>139</v>
      </c>
      <c r="D96" s="162">
        <v>33033300</v>
      </c>
      <c r="E96" s="163">
        <v>24718848</v>
      </c>
      <c r="F96" s="164">
        <f t="shared" si="3"/>
        <v>8314452</v>
      </c>
    </row>
    <row r="97" spans="1:6" ht="12.75" customHeight="1" x14ac:dyDescent="0.2">
      <c r="A97" s="167"/>
      <c r="B97" s="158"/>
      <c r="C97" s="158"/>
      <c r="D97" s="165"/>
      <c r="E97" s="166"/>
      <c r="F97" s="16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zoomScale="90" zoomScaleNormal="90" workbookViewId="0">
      <selection activeCell="E189" sqref="E189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1" t="s">
        <v>140</v>
      </c>
      <c r="B2" s="201"/>
      <c r="C2" s="201"/>
      <c r="D2" s="201"/>
      <c r="E2" s="74"/>
      <c r="F2" s="75" t="s">
        <v>141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2" t="s">
        <v>21</v>
      </c>
      <c r="B4" s="205" t="s">
        <v>22</v>
      </c>
      <c r="C4" s="199" t="s">
        <v>142</v>
      </c>
      <c r="D4" s="208" t="s">
        <v>24</v>
      </c>
      <c r="E4" s="211" t="s">
        <v>25</v>
      </c>
      <c r="F4" s="197" t="s">
        <v>26</v>
      </c>
    </row>
    <row r="5" spans="1:6" ht="5.45" customHeight="1" x14ac:dyDescent="0.2">
      <c r="A5" s="203"/>
      <c r="B5" s="206"/>
      <c r="C5" s="200"/>
      <c r="D5" s="209"/>
      <c r="E5" s="212"/>
      <c r="F5" s="198"/>
    </row>
    <row r="6" spans="1:6" ht="9.6" customHeight="1" x14ac:dyDescent="0.2">
      <c r="A6" s="203"/>
      <c r="B6" s="206"/>
      <c r="C6" s="200"/>
      <c r="D6" s="209"/>
      <c r="E6" s="212"/>
      <c r="F6" s="198"/>
    </row>
    <row r="7" spans="1:6" ht="6" customHeight="1" x14ac:dyDescent="0.2">
      <c r="A7" s="203"/>
      <c r="B7" s="206"/>
      <c r="C7" s="200"/>
      <c r="D7" s="209"/>
      <c r="E7" s="212"/>
      <c r="F7" s="198"/>
    </row>
    <row r="8" spans="1:6" ht="6.6" customHeight="1" x14ac:dyDescent="0.2">
      <c r="A8" s="203"/>
      <c r="B8" s="206"/>
      <c r="C8" s="200"/>
      <c r="D8" s="209"/>
      <c r="E8" s="212"/>
      <c r="F8" s="198"/>
    </row>
    <row r="9" spans="1:6" ht="10.9" customHeight="1" x14ac:dyDescent="0.2">
      <c r="A9" s="203"/>
      <c r="B9" s="206"/>
      <c r="C9" s="200"/>
      <c r="D9" s="209"/>
      <c r="E9" s="212"/>
      <c r="F9" s="198"/>
    </row>
    <row r="10" spans="1:6" ht="4.1500000000000004" hidden="1" customHeight="1" x14ac:dyDescent="0.2">
      <c r="A10" s="203"/>
      <c r="B10" s="206"/>
      <c r="C10" s="96"/>
      <c r="D10" s="209"/>
      <c r="E10" s="76"/>
      <c r="F10" s="77"/>
    </row>
    <row r="11" spans="1:6" ht="13.15" hidden="1" customHeight="1" x14ac:dyDescent="0.2">
      <c r="A11" s="204"/>
      <c r="B11" s="207"/>
      <c r="C11" s="97"/>
      <c r="D11" s="210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143</v>
      </c>
      <c r="B13" s="103" t="s">
        <v>144</v>
      </c>
      <c r="C13" s="104" t="s">
        <v>145</v>
      </c>
      <c r="D13" s="105">
        <f>D15</f>
        <v>46759700</v>
      </c>
      <c r="E13" s="106">
        <f>E15</f>
        <v>33572356.539999999</v>
      </c>
      <c r="F13" s="107">
        <f>IF(OR(D13="-",IF(E13="-",0,E13)&gt;=IF(D13="-",0,D13)),"-",IF(D13="-",0,D13)-IF(E13="-",0,E13))</f>
        <v>13187343.460000001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146</v>
      </c>
      <c r="B15" s="109" t="s">
        <v>144</v>
      </c>
      <c r="C15" s="114" t="s">
        <v>147</v>
      </c>
      <c r="D15" s="110">
        <f>D16+D80+D92+D102+D151+D159+D167+D178+D186</f>
        <v>46759700</v>
      </c>
      <c r="E15" s="110">
        <f>E16+E80+E92+E102+E151+E159+E167+E178+E186</f>
        <v>33572356.539999999</v>
      </c>
      <c r="F15" s="112">
        <f t="shared" ref="F15:F37" si="0">IF(OR(D15="-",IF(E15="-",0,E15)&gt;=IF(D15="-",0,D15)),"-",IF(D15="-",0,D15)-IF(E15="-",0,E15))</f>
        <v>13187343.460000001</v>
      </c>
    </row>
    <row r="16" spans="1:6" x14ac:dyDescent="0.2">
      <c r="A16" s="102" t="s">
        <v>148</v>
      </c>
      <c r="B16" s="103" t="s">
        <v>144</v>
      </c>
      <c r="C16" s="104" t="s">
        <v>149</v>
      </c>
      <c r="D16" s="105">
        <f>D17+D44</f>
        <v>5939000</v>
      </c>
      <c r="E16" s="105">
        <f>E17+E44</f>
        <v>3960132.41</v>
      </c>
      <c r="F16" s="107">
        <f t="shared" si="0"/>
        <v>1978867.5899999999</v>
      </c>
    </row>
    <row r="17" spans="1:6" ht="51" x14ac:dyDescent="0.2">
      <c r="A17" s="102" t="s">
        <v>150</v>
      </c>
      <c r="B17" s="103" t="s">
        <v>144</v>
      </c>
      <c r="C17" s="104" t="s">
        <v>151</v>
      </c>
      <c r="D17" s="105">
        <f>D23+D24+D25+D29+D30+D35+D36+D39+D43+D32</f>
        <v>5715500</v>
      </c>
      <c r="E17" s="105">
        <f>E23+E24+E25+E29+E30+E35+E36+E39+E436+E32+E43</f>
        <v>3921677.6100000003</v>
      </c>
      <c r="F17" s="105">
        <f t="shared" ref="F17" si="1">F23+F24+F25+F29+F30+F35+F36+F39+F43</f>
        <v>1742498.59</v>
      </c>
    </row>
    <row r="18" spans="1:6" ht="25.5" x14ac:dyDescent="0.2">
      <c r="A18" s="61" t="s">
        <v>152</v>
      </c>
      <c r="B18" s="62" t="s">
        <v>144</v>
      </c>
      <c r="C18" s="101" t="s">
        <v>153</v>
      </c>
      <c r="D18" s="89">
        <f>D19</f>
        <v>5715300</v>
      </c>
      <c r="E18" s="91">
        <f t="shared" ref="E18:E21" si="2">E19</f>
        <v>3921477.6100000003</v>
      </c>
      <c r="F18" s="90">
        <f t="shared" si="0"/>
        <v>1793822.3899999997</v>
      </c>
    </row>
    <row r="19" spans="1:6" x14ac:dyDescent="0.2">
      <c r="A19" s="61" t="s">
        <v>13</v>
      </c>
      <c r="B19" s="62" t="s">
        <v>144</v>
      </c>
      <c r="C19" s="101" t="s">
        <v>154</v>
      </c>
      <c r="D19" s="89">
        <f>D22+D29+D34+D39+D30+D32</f>
        <v>5715300</v>
      </c>
      <c r="E19" s="91">
        <f>E20+E26+E33+E32</f>
        <v>3921477.6100000003</v>
      </c>
      <c r="F19" s="90">
        <f t="shared" si="0"/>
        <v>1793822.3899999997</v>
      </c>
    </row>
    <row r="20" spans="1:6" ht="51" x14ac:dyDescent="0.2">
      <c r="A20" s="61" t="s">
        <v>155</v>
      </c>
      <c r="B20" s="62" t="s">
        <v>144</v>
      </c>
      <c r="C20" s="101" t="s">
        <v>156</v>
      </c>
      <c r="D20" s="89">
        <f>FIO</f>
        <v>5205400</v>
      </c>
      <c r="E20" s="91">
        <f t="shared" si="2"/>
        <v>3611425.23</v>
      </c>
      <c r="F20" s="90">
        <f t="shared" si="0"/>
        <v>1593974.77</v>
      </c>
    </row>
    <row r="21" spans="1:6" ht="63.75" x14ac:dyDescent="0.2">
      <c r="A21" s="61" t="s">
        <v>157</v>
      </c>
      <c r="B21" s="62" t="s">
        <v>144</v>
      </c>
      <c r="C21" s="101" t="s">
        <v>158</v>
      </c>
      <c r="D21" s="89">
        <f>D22</f>
        <v>5205400</v>
      </c>
      <c r="E21" s="91">
        <f t="shared" si="2"/>
        <v>3611425.23</v>
      </c>
      <c r="F21" s="90">
        <f t="shared" si="0"/>
        <v>1593974.77</v>
      </c>
    </row>
    <row r="22" spans="1:6" ht="25.5" x14ac:dyDescent="0.2">
      <c r="A22" s="61" t="s">
        <v>159</v>
      </c>
      <c r="B22" s="62" t="s">
        <v>144</v>
      </c>
      <c r="C22" s="101" t="s">
        <v>160</v>
      </c>
      <c r="D22" s="89">
        <f>D23+D24+D25</f>
        <v>5205400</v>
      </c>
      <c r="E22" s="91">
        <f>E23+E24+E25</f>
        <v>3611425.23</v>
      </c>
      <c r="F22" s="90">
        <f t="shared" si="0"/>
        <v>1593974.77</v>
      </c>
    </row>
    <row r="23" spans="1:6" ht="25.5" x14ac:dyDescent="0.2">
      <c r="A23" s="61" t="s">
        <v>161</v>
      </c>
      <c r="B23" s="62" t="s">
        <v>144</v>
      </c>
      <c r="C23" s="101" t="s">
        <v>162</v>
      </c>
      <c r="D23" s="89">
        <v>3851500</v>
      </c>
      <c r="E23" s="91">
        <v>2727197.54</v>
      </c>
      <c r="F23" s="90">
        <f t="shared" si="0"/>
        <v>1124302.46</v>
      </c>
    </row>
    <row r="24" spans="1:6" ht="38.25" x14ac:dyDescent="0.2">
      <c r="A24" s="61" t="s">
        <v>163</v>
      </c>
      <c r="B24" s="62" t="s">
        <v>144</v>
      </c>
      <c r="C24" s="101" t="s">
        <v>164</v>
      </c>
      <c r="D24" s="89">
        <v>302500</v>
      </c>
      <c r="E24" s="91">
        <v>145346.4</v>
      </c>
      <c r="F24" s="90">
        <f t="shared" si="0"/>
        <v>157153.60000000001</v>
      </c>
    </row>
    <row r="25" spans="1:6" ht="51" x14ac:dyDescent="0.2">
      <c r="A25" s="61" t="s">
        <v>165</v>
      </c>
      <c r="B25" s="62" t="s">
        <v>144</v>
      </c>
      <c r="C25" s="101" t="s">
        <v>166</v>
      </c>
      <c r="D25" s="89">
        <v>1051400</v>
      </c>
      <c r="E25" s="91">
        <v>738881.29</v>
      </c>
      <c r="F25" s="90">
        <f t="shared" si="0"/>
        <v>312518.70999999996</v>
      </c>
    </row>
    <row r="26" spans="1:6" ht="51" x14ac:dyDescent="0.2">
      <c r="A26" s="61" t="s">
        <v>167</v>
      </c>
      <c r="B26" s="62" t="s">
        <v>144</v>
      </c>
      <c r="C26" s="101" t="s">
        <v>168</v>
      </c>
      <c r="D26" s="89">
        <f>D27</f>
        <v>366900</v>
      </c>
      <c r="E26" s="91">
        <f>E28</f>
        <v>222360.18</v>
      </c>
      <c r="F26" s="90">
        <f t="shared" si="0"/>
        <v>144539.82</v>
      </c>
    </row>
    <row r="27" spans="1:6" ht="25.5" x14ac:dyDescent="0.2">
      <c r="A27" s="61" t="s">
        <v>169</v>
      </c>
      <c r="B27" s="62" t="s">
        <v>144</v>
      </c>
      <c r="C27" s="101" t="s">
        <v>170</v>
      </c>
      <c r="D27" s="89">
        <f>D29+D30</f>
        <v>366900</v>
      </c>
      <c r="E27" s="91">
        <f>E28</f>
        <v>222360.18</v>
      </c>
      <c r="F27" s="90">
        <f t="shared" si="0"/>
        <v>144539.82</v>
      </c>
    </row>
    <row r="28" spans="1:6" ht="25.5" x14ac:dyDescent="0.2">
      <c r="A28" s="61" t="s">
        <v>171</v>
      </c>
      <c r="B28" s="62" t="s">
        <v>144</v>
      </c>
      <c r="C28" s="101" t="s">
        <v>172</v>
      </c>
      <c r="D28" s="89">
        <f>D29</f>
        <v>321900</v>
      </c>
      <c r="E28" s="91">
        <f>E29+E30</f>
        <v>222360.18</v>
      </c>
      <c r="F28" s="90">
        <f t="shared" si="0"/>
        <v>99539.82</v>
      </c>
    </row>
    <row r="29" spans="1:6" ht="25.5" x14ac:dyDescent="0.2">
      <c r="A29" s="61" t="s">
        <v>173</v>
      </c>
      <c r="B29" s="62" t="s">
        <v>144</v>
      </c>
      <c r="C29" s="101" t="s">
        <v>174</v>
      </c>
      <c r="D29" s="89">
        <v>321900</v>
      </c>
      <c r="E29" s="91">
        <v>218912.93</v>
      </c>
      <c r="F29" s="90">
        <f t="shared" si="0"/>
        <v>102987.07</v>
      </c>
    </row>
    <row r="30" spans="1:6" x14ac:dyDescent="0.2">
      <c r="A30" s="61" t="s">
        <v>446</v>
      </c>
      <c r="B30" s="62" t="s">
        <v>144</v>
      </c>
      <c r="C30" s="101" t="s">
        <v>445</v>
      </c>
      <c r="D30" s="89">
        <v>45000</v>
      </c>
      <c r="E30" s="91">
        <v>3447.25</v>
      </c>
      <c r="F30" s="90">
        <f>D30-E30</f>
        <v>41552.75</v>
      </c>
    </row>
    <row r="31" spans="1:6" ht="78.75" customHeight="1" x14ac:dyDescent="0.2">
      <c r="A31" s="61" t="s">
        <v>486</v>
      </c>
      <c r="B31" s="62" t="s">
        <v>144</v>
      </c>
      <c r="C31" s="101" t="s">
        <v>488</v>
      </c>
      <c r="D31" s="89">
        <f>D32</f>
        <v>133000</v>
      </c>
      <c r="E31" s="91">
        <f>E32</f>
        <v>81676.2</v>
      </c>
      <c r="F31" s="90">
        <f>D31-E31</f>
        <v>51323.8</v>
      </c>
    </row>
    <row r="32" spans="1:6" ht="25.5" x14ac:dyDescent="0.2">
      <c r="A32" s="61" t="s">
        <v>173</v>
      </c>
      <c r="B32" s="62" t="s">
        <v>144</v>
      </c>
      <c r="C32" s="101" t="s">
        <v>487</v>
      </c>
      <c r="D32" s="89">
        <v>133000</v>
      </c>
      <c r="E32" s="91">
        <v>81676.2</v>
      </c>
      <c r="F32" s="90">
        <f>D32-E32</f>
        <v>51323.8</v>
      </c>
    </row>
    <row r="33" spans="1:6" ht="38.25" x14ac:dyDescent="0.2">
      <c r="A33" s="61" t="s">
        <v>175</v>
      </c>
      <c r="B33" s="62" t="s">
        <v>144</v>
      </c>
      <c r="C33" s="101" t="s">
        <v>176</v>
      </c>
      <c r="D33" s="89">
        <f>D34</f>
        <v>10000</v>
      </c>
      <c r="E33" s="89">
        <f>E34</f>
        <v>6016</v>
      </c>
      <c r="F33" s="90">
        <f t="shared" si="0"/>
        <v>3984</v>
      </c>
    </row>
    <row r="34" spans="1:6" x14ac:dyDescent="0.2">
      <c r="A34" s="61" t="s">
        <v>177</v>
      </c>
      <c r="B34" s="62" t="s">
        <v>144</v>
      </c>
      <c r="C34" s="101" t="s">
        <v>392</v>
      </c>
      <c r="D34" s="89">
        <f>D35+D36</f>
        <v>10000</v>
      </c>
      <c r="E34" s="89">
        <f>E35+E36</f>
        <v>6016</v>
      </c>
      <c r="F34" s="90">
        <f t="shared" si="0"/>
        <v>3984</v>
      </c>
    </row>
    <row r="35" spans="1:6" x14ac:dyDescent="0.2">
      <c r="A35" s="61" t="s">
        <v>179</v>
      </c>
      <c r="B35" s="62" t="s">
        <v>144</v>
      </c>
      <c r="C35" s="101" t="s">
        <v>180</v>
      </c>
      <c r="D35" s="89">
        <v>9500</v>
      </c>
      <c r="E35" s="91">
        <v>6016</v>
      </c>
      <c r="F35" s="90">
        <f t="shared" si="0"/>
        <v>3484</v>
      </c>
    </row>
    <row r="36" spans="1:6" x14ac:dyDescent="0.2">
      <c r="A36" s="61" t="s">
        <v>181</v>
      </c>
      <c r="B36" s="62" t="s">
        <v>144</v>
      </c>
      <c r="C36" s="101" t="s">
        <v>182</v>
      </c>
      <c r="D36" s="89">
        <v>500</v>
      </c>
      <c r="E36" s="91">
        <v>0</v>
      </c>
      <c r="F36" s="90">
        <f t="shared" si="0"/>
        <v>500</v>
      </c>
    </row>
    <row r="37" spans="1:6" x14ac:dyDescent="0.2">
      <c r="A37" s="61" t="s">
        <v>184</v>
      </c>
      <c r="B37" s="62" t="s">
        <v>144</v>
      </c>
      <c r="C37" s="101" t="s">
        <v>185</v>
      </c>
      <c r="D37" s="89">
        <f>D38+D42</f>
        <v>200</v>
      </c>
      <c r="E37" s="89">
        <f>E38+E42</f>
        <v>200</v>
      </c>
      <c r="F37" s="90" t="str">
        <f t="shared" si="0"/>
        <v>-</v>
      </c>
    </row>
    <row r="38" spans="1:6" ht="66" customHeight="1" x14ac:dyDescent="0.2">
      <c r="A38" s="61" t="s">
        <v>424</v>
      </c>
      <c r="B38" s="62" t="s">
        <v>144</v>
      </c>
      <c r="C38" s="101" t="s">
        <v>422</v>
      </c>
      <c r="D38" s="89">
        <f>D39</f>
        <v>0</v>
      </c>
      <c r="E38" s="91">
        <f>E39</f>
        <v>0</v>
      </c>
      <c r="F38" s="90">
        <f>D38-E38</f>
        <v>0</v>
      </c>
    </row>
    <row r="39" spans="1:6" ht="25.5" x14ac:dyDescent="0.2">
      <c r="A39" s="61" t="s">
        <v>173</v>
      </c>
      <c r="B39" s="62" t="s">
        <v>144</v>
      </c>
      <c r="C39" s="101" t="s">
        <v>423</v>
      </c>
      <c r="D39" s="89">
        <v>0</v>
      </c>
      <c r="E39" s="91">
        <v>0</v>
      </c>
      <c r="F39" s="90">
        <f t="shared" ref="F39:F43" si="3">D39-E39</f>
        <v>0</v>
      </c>
    </row>
    <row r="40" spans="1:6" ht="102" x14ac:dyDescent="0.2">
      <c r="A40" s="63" t="s">
        <v>186</v>
      </c>
      <c r="B40" s="62" t="s">
        <v>144</v>
      </c>
      <c r="C40" s="101" t="s">
        <v>187</v>
      </c>
      <c r="D40" s="89">
        <f t="shared" ref="D40:E42" si="4">D41</f>
        <v>200</v>
      </c>
      <c r="E40" s="91">
        <f t="shared" si="4"/>
        <v>200</v>
      </c>
      <c r="F40" s="90">
        <f t="shared" si="3"/>
        <v>0</v>
      </c>
    </row>
    <row r="41" spans="1:6" ht="25.5" x14ac:dyDescent="0.2">
      <c r="A41" s="61" t="s">
        <v>169</v>
      </c>
      <c r="B41" s="62" t="s">
        <v>144</v>
      </c>
      <c r="C41" s="101" t="s">
        <v>188</v>
      </c>
      <c r="D41" s="89">
        <f t="shared" si="4"/>
        <v>200</v>
      </c>
      <c r="E41" s="91">
        <f t="shared" si="4"/>
        <v>200</v>
      </c>
      <c r="F41" s="90">
        <f t="shared" si="3"/>
        <v>0</v>
      </c>
    </row>
    <row r="42" spans="1:6" ht="25.5" x14ac:dyDescent="0.2">
      <c r="A42" s="61" t="s">
        <v>171</v>
      </c>
      <c r="B42" s="62" t="s">
        <v>144</v>
      </c>
      <c r="C42" s="101" t="s">
        <v>189</v>
      </c>
      <c r="D42" s="89">
        <f t="shared" si="4"/>
        <v>200</v>
      </c>
      <c r="E42" s="91">
        <f t="shared" si="4"/>
        <v>200</v>
      </c>
      <c r="F42" s="90">
        <f t="shared" si="3"/>
        <v>0</v>
      </c>
    </row>
    <row r="43" spans="1:6" ht="25.5" x14ac:dyDescent="0.2">
      <c r="A43" s="61" t="s">
        <v>173</v>
      </c>
      <c r="B43" s="62" t="s">
        <v>144</v>
      </c>
      <c r="C43" s="101" t="s">
        <v>190</v>
      </c>
      <c r="D43" s="89">
        <v>200</v>
      </c>
      <c r="E43" s="91">
        <v>200</v>
      </c>
      <c r="F43" s="90">
        <f t="shared" si="3"/>
        <v>0</v>
      </c>
    </row>
    <row r="44" spans="1:6" x14ac:dyDescent="0.2">
      <c r="A44" s="102" t="s">
        <v>191</v>
      </c>
      <c r="B44" s="103" t="s">
        <v>144</v>
      </c>
      <c r="C44" s="104" t="s">
        <v>192</v>
      </c>
      <c r="D44" s="105">
        <f>SUM(D48+D50+D54+D63+D67+D71+D73+D76+D79)+D59</f>
        <v>223500</v>
      </c>
      <c r="E44" s="105">
        <f>SUM(E48+E50+E54+E63+E67+E71+E73+E76+E79)+E6</f>
        <v>38454.800000000003</v>
      </c>
      <c r="F44" s="105"/>
    </row>
    <row r="45" spans="1:6" ht="25.5" x14ac:dyDescent="0.2">
      <c r="A45" s="64" t="s">
        <v>381</v>
      </c>
      <c r="B45" s="65" t="s">
        <v>144</v>
      </c>
      <c r="C45" s="99" t="s">
        <v>383</v>
      </c>
      <c r="D45" s="83">
        <f>D48+D50+D54+D59+D63+D67+D71+D73+D76+D79</f>
        <v>223500</v>
      </c>
      <c r="E45" s="83">
        <f>E48+E50+E54+E59+E63+E67+E71+E73+E76+E79</f>
        <v>38454.800000000003</v>
      </c>
      <c r="F45" s="85">
        <v>0</v>
      </c>
    </row>
    <row r="46" spans="1:6" ht="38.25" x14ac:dyDescent="0.2">
      <c r="A46" s="64" t="s">
        <v>382</v>
      </c>
      <c r="B46" s="65" t="s">
        <v>144</v>
      </c>
      <c r="C46" s="99" t="s">
        <v>384</v>
      </c>
      <c r="D46" s="83">
        <f>D48+D50</f>
        <v>1000</v>
      </c>
      <c r="E46" s="83">
        <f>E48+E50</f>
        <v>0</v>
      </c>
      <c r="F46" s="85">
        <v>0</v>
      </c>
    </row>
    <row r="47" spans="1:6" ht="25.5" x14ac:dyDescent="0.2">
      <c r="A47" s="64" t="s">
        <v>385</v>
      </c>
      <c r="B47" s="65" t="s">
        <v>144</v>
      </c>
      <c r="C47" s="99" t="s">
        <v>430</v>
      </c>
      <c r="D47" s="83">
        <f>D48</f>
        <v>500</v>
      </c>
      <c r="E47" s="91">
        <f>E48</f>
        <v>0</v>
      </c>
      <c r="F47" s="85">
        <v>0</v>
      </c>
    </row>
    <row r="48" spans="1:6" ht="25.5" x14ac:dyDescent="0.2">
      <c r="A48" s="61" t="s">
        <v>169</v>
      </c>
      <c r="B48" s="65" t="s">
        <v>144</v>
      </c>
      <c r="C48" s="99" t="s">
        <v>431</v>
      </c>
      <c r="D48" s="83">
        <v>500</v>
      </c>
      <c r="E48" s="91">
        <v>0</v>
      </c>
      <c r="F48" s="85">
        <v>0</v>
      </c>
    </row>
    <row r="49" spans="1:6" ht="38.25" x14ac:dyDescent="0.2">
      <c r="A49" s="64" t="s">
        <v>386</v>
      </c>
      <c r="B49" s="65" t="s">
        <v>144</v>
      </c>
      <c r="C49" s="99" t="s">
        <v>432</v>
      </c>
      <c r="D49" s="83">
        <f>D50</f>
        <v>500</v>
      </c>
      <c r="E49" s="91">
        <f>E50</f>
        <v>0</v>
      </c>
      <c r="F49" s="85">
        <v>0</v>
      </c>
    </row>
    <row r="50" spans="1:6" ht="25.5" x14ac:dyDescent="0.2">
      <c r="A50" s="61" t="s">
        <v>169</v>
      </c>
      <c r="B50" s="65" t="s">
        <v>144</v>
      </c>
      <c r="C50" s="99" t="s">
        <v>433</v>
      </c>
      <c r="D50" s="83">
        <v>500</v>
      </c>
      <c r="E50" s="91">
        <v>0</v>
      </c>
      <c r="F50" s="85">
        <v>0</v>
      </c>
    </row>
    <row r="51" spans="1:6" ht="38.25" x14ac:dyDescent="0.2">
      <c r="A51" s="61" t="s">
        <v>405</v>
      </c>
      <c r="B51" s="65" t="s">
        <v>144</v>
      </c>
      <c r="C51" s="99" t="s">
        <v>409</v>
      </c>
      <c r="D51" s="83">
        <f t="shared" ref="D51:E53" si="5">D52</f>
        <v>500</v>
      </c>
      <c r="E51" s="91">
        <f t="shared" si="5"/>
        <v>0</v>
      </c>
      <c r="F51" s="89">
        <v>0</v>
      </c>
    </row>
    <row r="52" spans="1:6" ht="25.5" x14ac:dyDescent="0.2">
      <c r="A52" s="61" t="s">
        <v>406</v>
      </c>
      <c r="B52" s="65" t="s">
        <v>144</v>
      </c>
      <c r="C52" s="99" t="s">
        <v>410</v>
      </c>
      <c r="D52" s="83">
        <f t="shared" si="5"/>
        <v>500</v>
      </c>
      <c r="E52" s="91">
        <f t="shared" si="5"/>
        <v>0</v>
      </c>
      <c r="F52" s="89">
        <v>0</v>
      </c>
    </row>
    <row r="53" spans="1:6" ht="47.25" customHeight="1" x14ac:dyDescent="0.2">
      <c r="A53" s="133" t="s">
        <v>404</v>
      </c>
      <c r="B53" s="65" t="s">
        <v>144</v>
      </c>
      <c r="C53" s="99" t="s">
        <v>407</v>
      </c>
      <c r="D53" s="83">
        <f t="shared" si="5"/>
        <v>500</v>
      </c>
      <c r="E53" s="91">
        <f t="shared" si="5"/>
        <v>0</v>
      </c>
      <c r="F53" s="89">
        <v>0</v>
      </c>
    </row>
    <row r="54" spans="1:6" ht="26.25" customHeight="1" x14ac:dyDescent="0.2">
      <c r="A54" s="61" t="s">
        <v>169</v>
      </c>
      <c r="B54" s="65"/>
      <c r="C54" s="99" t="s">
        <v>408</v>
      </c>
      <c r="D54" s="83">
        <v>500</v>
      </c>
      <c r="E54" s="91">
        <v>0</v>
      </c>
      <c r="F54" s="89">
        <v>0</v>
      </c>
    </row>
    <row r="55" spans="1:6" ht="25.5" x14ac:dyDescent="0.2">
      <c r="A55" s="61" t="s">
        <v>183</v>
      </c>
      <c r="B55" s="62" t="s">
        <v>144</v>
      </c>
      <c r="C55" s="101" t="s">
        <v>193</v>
      </c>
      <c r="D55" s="89">
        <f>D56</f>
        <v>222000</v>
      </c>
      <c r="E55" s="91">
        <f>E56</f>
        <v>38454.800000000003</v>
      </c>
      <c r="F55" s="90">
        <f t="shared" ref="F55:F92" si="6">IF(OR(D55="-",IF(E55="-",0,E55)&gt;=IF(D55="-",0,D55)),"-",IF(D55="-",0,D55)-IF(E55="-",0,E55))</f>
        <v>183545.2</v>
      </c>
    </row>
    <row r="56" spans="1:6" x14ac:dyDescent="0.2">
      <c r="A56" s="61" t="s">
        <v>184</v>
      </c>
      <c r="B56" s="62" t="s">
        <v>144</v>
      </c>
      <c r="C56" s="101" t="s">
        <v>194</v>
      </c>
      <c r="D56" s="89">
        <f>D63+D67+D71+D73+D76+D79+D59</f>
        <v>222000</v>
      </c>
      <c r="E56" s="89">
        <f>E63+E67+E71+E73+E76+E79+E59</f>
        <v>38454.800000000003</v>
      </c>
      <c r="F56" s="90">
        <f t="shared" si="6"/>
        <v>183545.2</v>
      </c>
    </row>
    <row r="57" spans="1:6" ht="63.75" x14ac:dyDescent="0.2">
      <c r="A57" s="61" t="s">
        <v>437</v>
      </c>
      <c r="B57" s="62" t="s">
        <v>144</v>
      </c>
      <c r="C57" s="101" t="s">
        <v>434</v>
      </c>
      <c r="D57" s="89">
        <f>D58</f>
        <v>0</v>
      </c>
      <c r="E57" s="91">
        <f>E58</f>
        <v>0</v>
      </c>
      <c r="F57" s="90" t="str">
        <f t="shared" si="6"/>
        <v>-</v>
      </c>
    </row>
    <row r="58" spans="1:6" ht="25.5" x14ac:dyDescent="0.2">
      <c r="A58" s="61" t="s">
        <v>171</v>
      </c>
      <c r="B58" s="62" t="s">
        <v>144</v>
      </c>
      <c r="C58" s="101" t="s">
        <v>435</v>
      </c>
      <c r="D58" s="89">
        <f>D59</f>
        <v>0</v>
      </c>
      <c r="E58" s="91">
        <f>E59</f>
        <v>0</v>
      </c>
      <c r="F58" s="90" t="str">
        <f t="shared" si="6"/>
        <v>-</v>
      </c>
    </row>
    <row r="59" spans="1:6" ht="25.5" x14ac:dyDescent="0.2">
      <c r="A59" s="61" t="s">
        <v>173</v>
      </c>
      <c r="B59" s="62" t="s">
        <v>144</v>
      </c>
      <c r="C59" s="101" t="s">
        <v>436</v>
      </c>
      <c r="D59" s="89">
        <v>0</v>
      </c>
      <c r="E59" s="91">
        <v>0</v>
      </c>
      <c r="F59" s="90" t="str">
        <f t="shared" si="6"/>
        <v>-</v>
      </c>
    </row>
    <row r="60" spans="1:6" ht="76.5" x14ac:dyDescent="0.2">
      <c r="A60" s="61" t="s">
        <v>195</v>
      </c>
      <c r="B60" s="62" t="s">
        <v>144</v>
      </c>
      <c r="C60" s="101" t="s">
        <v>196</v>
      </c>
      <c r="D60" s="89">
        <f t="shared" ref="D60:E61" si="7">D61</f>
        <v>20000</v>
      </c>
      <c r="E60" s="91">
        <f>E61</f>
        <v>9954.7999999999993</v>
      </c>
      <c r="F60" s="90">
        <f t="shared" si="6"/>
        <v>10045.200000000001</v>
      </c>
    </row>
    <row r="61" spans="1:6" ht="25.5" x14ac:dyDescent="0.2">
      <c r="A61" s="61" t="s">
        <v>169</v>
      </c>
      <c r="B61" s="62" t="s">
        <v>144</v>
      </c>
      <c r="C61" s="101" t="s">
        <v>197</v>
      </c>
      <c r="D61" s="89">
        <f t="shared" si="7"/>
        <v>20000</v>
      </c>
      <c r="E61" s="91">
        <f t="shared" si="7"/>
        <v>9954.7999999999993</v>
      </c>
      <c r="F61" s="90">
        <f t="shared" si="6"/>
        <v>10045.200000000001</v>
      </c>
    </row>
    <row r="62" spans="1:6" ht="25.5" x14ac:dyDescent="0.2">
      <c r="A62" s="61" t="s">
        <v>171</v>
      </c>
      <c r="B62" s="62" t="s">
        <v>144</v>
      </c>
      <c r="C62" s="101" t="s">
        <v>198</v>
      </c>
      <c r="D62" s="89">
        <f>D63</f>
        <v>20000</v>
      </c>
      <c r="E62" s="91">
        <f>E63</f>
        <v>9954.7999999999993</v>
      </c>
      <c r="F62" s="90">
        <f t="shared" si="6"/>
        <v>10045.200000000001</v>
      </c>
    </row>
    <row r="63" spans="1:6" ht="25.5" x14ac:dyDescent="0.2">
      <c r="A63" s="61" t="s">
        <v>173</v>
      </c>
      <c r="B63" s="62" t="s">
        <v>144</v>
      </c>
      <c r="C63" s="101" t="s">
        <v>199</v>
      </c>
      <c r="D63" s="89">
        <v>20000</v>
      </c>
      <c r="E63" s="91">
        <v>9954.7999999999993</v>
      </c>
      <c r="F63" s="90">
        <f t="shared" si="6"/>
        <v>10045.200000000001</v>
      </c>
    </row>
    <row r="64" spans="1:6" ht="63.75" x14ac:dyDescent="0.2">
      <c r="A64" s="61" t="s">
        <v>200</v>
      </c>
      <c r="B64" s="62" t="s">
        <v>144</v>
      </c>
      <c r="C64" s="101" t="s">
        <v>201</v>
      </c>
      <c r="D64" s="89">
        <f>D65</f>
        <v>170000</v>
      </c>
      <c r="E64" s="91">
        <f>E65</f>
        <v>7000</v>
      </c>
      <c r="F64" s="90">
        <f t="shared" si="6"/>
        <v>163000</v>
      </c>
    </row>
    <row r="65" spans="1:6" ht="25.5" x14ac:dyDescent="0.2">
      <c r="A65" s="61" t="s">
        <v>169</v>
      </c>
      <c r="B65" s="62" t="s">
        <v>144</v>
      </c>
      <c r="C65" s="101" t="s">
        <v>202</v>
      </c>
      <c r="D65" s="89">
        <f>D67</f>
        <v>170000</v>
      </c>
      <c r="E65" s="91">
        <f>E66</f>
        <v>7000</v>
      </c>
      <c r="F65" s="90">
        <f t="shared" si="6"/>
        <v>163000</v>
      </c>
    </row>
    <row r="66" spans="1:6" ht="25.5" x14ac:dyDescent="0.2">
      <c r="A66" s="67" t="s">
        <v>171</v>
      </c>
      <c r="B66" s="62" t="s">
        <v>144</v>
      </c>
      <c r="C66" s="101" t="s">
        <v>203</v>
      </c>
      <c r="D66" s="89">
        <f>D67</f>
        <v>170000</v>
      </c>
      <c r="E66" s="91">
        <f>E67</f>
        <v>7000</v>
      </c>
      <c r="F66" s="90">
        <f t="shared" si="6"/>
        <v>163000</v>
      </c>
    </row>
    <row r="67" spans="1:6" ht="25.5" x14ac:dyDescent="0.2">
      <c r="A67" s="68" t="s">
        <v>173</v>
      </c>
      <c r="B67" s="135" t="s">
        <v>144</v>
      </c>
      <c r="C67" s="101" t="s">
        <v>204</v>
      </c>
      <c r="D67" s="89">
        <v>170000</v>
      </c>
      <c r="E67" s="91">
        <v>7000</v>
      </c>
      <c r="F67" s="90">
        <f t="shared" si="6"/>
        <v>163000</v>
      </c>
    </row>
    <row r="68" spans="1:6" ht="66" customHeight="1" x14ac:dyDescent="0.2">
      <c r="A68" s="68" t="s">
        <v>414</v>
      </c>
      <c r="B68" s="135" t="s">
        <v>144</v>
      </c>
      <c r="C68" s="101" t="s">
        <v>415</v>
      </c>
      <c r="D68" s="83">
        <f t="shared" ref="D68:E70" si="8">D69</f>
        <v>10000</v>
      </c>
      <c r="E68" s="84">
        <f t="shared" si="8"/>
        <v>0</v>
      </c>
      <c r="F68" s="85">
        <f>D68-E68</f>
        <v>10000</v>
      </c>
    </row>
    <row r="69" spans="1:6" ht="25.5" x14ac:dyDescent="0.2">
      <c r="A69" s="68" t="s">
        <v>169</v>
      </c>
      <c r="B69" s="135" t="s">
        <v>144</v>
      </c>
      <c r="C69" s="101" t="s">
        <v>416</v>
      </c>
      <c r="D69" s="83">
        <f t="shared" si="8"/>
        <v>10000</v>
      </c>
      <c r="E69" s="84">
        <f t="shared" si="8"/>
        <v>0</v>
      </c>
      <c r="F69" s="85">
        <f t="shared" ref="F69:F71" si="9">D69-E69</f>
        <v>10000</v>
      </c>
    </row>
    <row r="70" spans="1:6" ht="25.5" x14ac:dyDescent="0.2">
      <c r="A70" s="68" t="s">
        <v>171</v>
      </c>
      <c r="B70" s="135" t="s">
        <v>144</v>
      </c>
      <c r="C70" s="101" t="s">
        <v>417</v>
      </c>
      <c r="D70" s="83">
        <f t="shared" si="8"/>
        <v>10000</v>
      </c>
      <c r="E70" s="84">
        <f>E71</f>
        <v>0</v>
      </c>
      <c r="F70" s="85">
        <f t="shared" si="9"/>
        <v>10000</v>
      </c>
    </row>
    <row r="71" spans="1:6" ht="25.5" x14ac:dyDescent="0.2">
      <c r="A71" s="136" t="s">
        <v>173</v>
      </c>
      <c r="B71" s="135" t="s">
        <v>144</v>
      </c>
      <c r="C71" s="101" t="s">
        <v>418</v>
      </c>
      <c r="D71" s="83">
        <v>10000</v>
      </c>
      <c r="E71" s="84">
        <v>0</v>
      </c>
      <c r="F71" s="85">
        <f t="shared" si="9"/>
        <v>10000</v>
      </c>
    </row>
    <row r="72" spans="1:6" ht="76.5" x14ac:dyDescent="0.2">
      <c r="A72" s="66" t="s">
        <v>401</v>
      </c>
      <c r="B72" s="62" t="s">
        <v>144</v>
      </c>
      <c r="C72" s="101" t="s">
        <v>425</v>
      </c>
      <c r="D72" s="83">
        <f>D73</f>
        <v>2000</v>
      </c>
      <c r="E72" s="84">
        <f>E73</f>
        <v>1500</v>
      </c>
      <c r="F72" s="85">
        <v>0</v>
      </c>
    </row>
    <row r="73" spans="1:6" x14ac:dyDescent="0.2">
      <c r="A73" s="61" t="s">
        <v>134</v>
      </c>
      <c r="B73" s="62" t="s">
        <v>144</v>
      </c>
      <c r="C73" s="101" t="s">
        <v>411</v>
      </c>
      <c r="D73" s="83">
        <v>2000</v>
      </c>
      <c r="E73" s="84">
        <v>1500</v>
      </c>
      <c r="F73" s="85">
        <v>0</v>
      </c>
    </row>
    <row r="74" spans="1:6" ht="51" x14ac:dyDescent="0.2">
      <c r="A74" s="61" t="s">
        <v>205</v>
      </c>
      <c r="B74" s="62" t="s">
        <v>144</v>
      </c>
      <c r="C74" s="101" t="s">
        <v>206</v>
      </c>
      <c r="D74" s="89">
        <f>D76+D79</f>
        <v>20000</v>
      </c>
      <c r="E74" s="91">
        <f>E75+E78</f>
        <v>20000</v>
      </c>
      <c r="F74" s="90" t="str">
        <f t="shared" si="6"/>
        <v>-</v>
      </c>
    </row>
    <row r="75" spans="1:6" ht="25.5" x14ac:dyDescent="0.2">
      <c r="A75" s="61" t="s">
        <v>171</v>
      </c>
      <c r="B75" s="62" t="s">
        <v>144</v>
      </c>
      <c r="C75" s="101" t="s">
        <v>412</v>
      </c>
      <c r="D75" s="89">
        <f>D76</f>
        <v>0</v>
      </c>
      <c r="E75" s="91">
        <f>E76</f>
        <v>0</v>
      </c>
      <c r="F75" s="90" t="str">
        <f t="shared" si="6"/>
        <v>-</v>
      </c>
    </row>
    <row r="76" spans="1:6" ht="25.5" x14ac:dyDescent="0.2">
      <c r="A76" s="61" t="s">
        <v>173</v>
      </c>
      <c r="B76" s="62" t="s">
        <v>144</v>
      </c>
      <c r="C76" s="101" t="s">
        <v>413</v>
      </c>
      <c r="D76" s="89">
        <v>0</v>
      </c>
      <c r="E76" s="91">
        <v>0</v>
      </c>
      <c r="F76" s="90" t="str">
        <f t="shared" si="6"/>
        <v>-</v>
      </c>
    </row>
    <row r="77" spans="1:6" x14ac:dyDescent="0.2">
      <c r="A77" s="61" t="s">
        <v>177</v>
      </c>
      <c r="B77" s="62" t="s">
        <v>144</v>
      </c>
      <c r="C77" s="101" t="s">
        <v>207</v>
      </c>
      <c r="D77" s="89">
        <f t="shared" ref="D77:E78" si="10">D78</f>
        <v>20000</v>
      </c>
      <c r="E77" s="91">
        <f t="shared" si="10"/>
        <v>20000</v>
      </c>
      <c r="F77" s="90" t="str">
        <f t="shared" si="6"/>
        <v>-</v>
      </c>
    </row>
    <row r="78" spans="1:6" x14ac:dyDescent="0.2">
      <c r="A78" s="61" t="s">
        <v>178</v>
      </c>
      <c r="B78" s="62" t="s">
        <v>144</v>
      </c>
      <c r="C78" s="101" t="s">
        <v>208</v>
      </c>
      <c r="D78" s="89">
        <f t="shared" si="10"/>
        <v>20000</v>
      </c>
      <c r="E78" s="91">
        <f t="shared" si="10"/>
        <v>20000</v>
      </c>
      <c r="F78" s="90" t="str">
        <f t="shared" si="6"/>
        <v>-</v>
      </c>
    </row>
    <row r="79" spans="1:6" x14ac:dyDescent="0.2">
      <c r="A79" s="61" t="s">
        <v>181</v>
      </c>
      <c r="B79" s="62" t="s">
        <v>144</v>
      </c>
      <c r="C79" s="101" t="s">
        <v>209</v>
      </c>
      <c r="D79" s="89">
        <v>20000</v>
      </c>
      <c r="E79" s="91">
        <v>20000</v>
      </c>
      <c r="F79" s="90" t="str">
        <f t="shared" si="6"/>
        <v>-</v>
      </c>
    </row>
    <row r="80" spans="1:6" s="108" customFormat="1" x14ac:dyDescent="0.2">
      <c r="A80" s="102" t="s">
        <v>210</v>
      </c>
      <c r="B80" s="103" t="s">
        <v>144</v>
      </c>
      <c r="C80" s="104" t="s">
        <v>211</v>
      </c>
      <c r="D80" s="105">
        <f t="shared" ref="D80:E83" si="11">D81</f>
        <v>294000</v>
      </c>
      <c r="E80" s="106">
        <f t="shared" si="11"/>
        <v>166656.09</v>
      </c>
      <c r="F80" s="107">
        <f t="shared" si="6"/>
        <v>127343.91</v>
      </c>
    </row>
    <row r="81" spans="1:6" x14ac:dyDescent="0.2">
      <c r="A81" s="102" t="s">
        <v>212</v>
      </c>
      <c r="B81" s="103" t="s">
        <v>144</v>
      </c>
      <c r="C81" s="104" t="s">
        <v>213</v>
      </c>
      <c r="D81" s="105">
        <f t="shared" si="11"/>
        <v>294000</v>
      </c>
      <c r="E81" s="106">
        <f t="shared" si="11"/>
        <v>166656.09</v>
      </c>
      <c r="F81" s="107">
        <f t="shared" si="6"/>
        <v>127343.91</v>
      </c>
    </row>
    <row r="82" spans="1:6" ht="25.5" x14ac:dyDescent="0.2">
      <c r="A82" s="61" t="s">
        <v>183</v>
      </c>
      <c r="B82" s="62" t="s">
        <v>144</v>
      </c>
      <c r="C82" s="101" t="s">
        <v>214</v>
      </c>
      <c r="D82" s="89">
        <f t="shared" si="11"/>
        <v>294000</v>
      </c>
      <c r="E82" s="91">
        <f t="shared" si="11"/>
        <v>166656.09</v>
      </c>
      <c r="F82" s="90">
        <f t="shared" si="6"/>
        <v>127343.91</v>
      </c>
    </row>
    <row r="83" spans="1:6" x14ac:dyDescent="0.2">
      <c r="A83" s="61" t="s">
        <v>184</v>
      </c>
      <c r="B83" s="62" t="s">
        <v>144</v>
      </c>
      <c r="C83" s="101" t="s">
        <v>215</v>
      </c>
      <c r="D83" s="89">
        <f t="shared" si="11"/>
        <v>294000</v>
      </c>
      <c r="E83" s="91">
        <f t="shared" si="11"/>
        <v>166656.09</v>
      </c>
      <c r="F83" s="90">
        <f t="shared" si="6"/>
        <v>127343.91</v>
      </c>
    </row>
    <row r="84" spans="1:6" ht="63.75" x14ac:dyDescent="0.2">
      <c r="A84" s="61" t="s">
        <v>216</v>
      </c>
      <c r="B84" s="62" t="s">
        <v>144</v>
      </c>
      <c r="C84" s="101" t="s">
        <v>217</v>
      </c>
      <c r="D84" s="89">
        <f>SUM(D87+D88+D91)</f>
        <v>294000</v>
      </c>
      <c r="E84" s="91">
        <f>E85+E89</f>
        <v>166656.09</v>
      </c>
      <c r="F84" s="90">
        <f t="shared" si="6"/>
        <v>127343.91</v>
      </c>
    </row>
    <row r="85" spans="1:6" ht="63.75" x14ac:dyDescent="0.2">
      <c r="A85" s="61" t="s">
        <v>157</v>
      </c>
      <c r="B85" s="62" t="s">
        <v>144</v>
      </c>
      <c r="C85" s="101" t="s">
        <v>218</v>
      </c>
      <c r="D85" s="89">
        <f>D86</f>
        <v>294000</v>
      </c>
      <c r="E85" s="91">
        <f>E86</f>
        <v>166656.09</v>
      </c>
      <c r="F85" s="90">
        <f t="shared" si="6"/>
        <v>127343.91</v>
      </c>
    </row>
    <row r="86" spans="1:6" ht="25.5" x14ac:dyDescent="0.2">
      <c r="A86" s="61" t="s">
        <v>159</v>
      </c>
      <c r="B86" s="62" t="s">
        <v>144</v>
      </c>
      <c r="C86" s="101" t="s">
        <v>219</v>
      </c>
      <c r="D86" s="89">
        <f>D87+D88</f>
        <v>294000</v>
      </c>
      <c r="E86" s="91">
        <f>E87+E88</f>
        <v>166656.09</v>
      </c>
      <c r="F86" s="90">
        <f t="shared" si="6"/>
        <v>127343.91</v>
      </c>
    </row>
    <row r="87" spans="1:6" ht="25.5" x14ac:dyDescent="0.2">
      <c r="A87" s="61" t="s">
        <v>161</v>
      </c>
      <c r="B87" s="62" t="s">
        <v>144</v>
      </c>
      <c r="C87" s="101" t="s">
        <v>220</v>
      </c>
      <c r="D87" s="89">
        <v>205200</v>
      </c>
      <c r="E87" s="91">
        <v>130885.85</v>
      </c>
      <c r="F87" s="90">
        <f t="shared" si="6"/>
        <v>74314.149999999994</v>
      </c>
    </row>
    <row r="88" spans="1:6" ht="51" x14ac:dyDescent="0.2">
      <c r="A88" s="61" t="s">
        <v>165</v>
      </c>
      <c r="B88" s="62" t="s">
        <v>144</v>
      </c>
      <c r="C88" s="101" t="s">
        <v>221</v>
      </c>
      <c r="D88" s="89">
        <v>88800</v>
      </c>
      <c r="E88" s="91">
        <v>35770.239999999998</v>
      </c>
      <c r="F88" s="90">
        <f t="shared" si="6"/>
        <v>53029.760000000002</v>
      </c>
    </row>
    <row r="89" spans="1:6" ht="25.5" x14ac:dyDescent="0.2">
      <c r="A89" s="61" t="s">
        <v>169</v>
      </c>
      <c r="B89" s="62" t="s">
        <v>144</v>
      </c>
      <c r="C89" s="101" t="s">
        <v>222</v>
      </c>
      <c r="D89" s="89">
        <f>D90</f>
        <v>0</v>
      </c>
      <c r="E89" s="91">
        <f>E90</f>
        <v>0</v>
      </c>
      <c r="F89" s="90" t="str">
        <f t="shared" si="6"/>
        <v>-</v>
      </c>
    </row>
    <row r="90" spans="1:6" ht="25.5" x14ac:dyDescent="0.2">
      <c r="A90" s="61" t="s">
        <v>171</v>
      </c>
      <c r="B90" s="62" t="s">
        <v>144</v>
      </c>
      <c r="C90" s="101" t="s">
        <v>223</v>
      </c>
      <c r="D90" s="89">
        <f>D91</f>
        <v>0</v>
      </c>
      <c r="E90" s="91">
        <f>E91</f>
        <v>0</v>
      </c>
      <c r="F90" s="90" t="str">
        <f t="shared" si="6"/>
        <v>-</v>
      </c>
    </row>
    <row r="91" spans="1:6" ht="25.5" x14ac:dyDescent="0.2">
      <c r="A91" s="61" t="s">
        <v>173</v>
      </c>
      <c r="B91" s="62" t="s">
        <v>144</v>
      </c>
      <c r="C91" s="101" t="s">
        <v>224</v>
      </c>
      <c r="D91" s="89">
        <v>0</v>
      </c>
      <c r="E91" s="91">
        <v>0</v>
      </c>
      <c r="F91" s="90" t="str">
        <f t="shared" si="6"/>
        <v>-</v>
      </c>
    </row>
    <row r="92" spans="1:6" ht="25.5" x14ac:dyDescent="0.2">
      <c r="A92" s="102" t="s">
        <v>225</v>
      </c>
      <c r="B92" s="103" t="s">
        <v>144</v>
      </c>
      <c r="C92" s="104" t="s">
        <v>226</v>
      </c>
      <c r="D92" s="105">
        <f t="shared" ref="D92:D98" si="12">D93</f>
        <v>13900</v>
      </c>
      <c r="E92" s="106">
        <f t="shared" ref="E92:E98" si="13">E93</f>
        <v>5900</v>
      </c>
      <c r="F92" s="107">
        <f t="shared" si="6"/>
        <v>8000</v>
      </c>
    </row>
    <row r="93" spans="1:6" ht="38.25" x14ac:dyDescent="0.2">
      <c r="A93" s="102" t="s">
        <v>227</v>
      </c>
      <c r="B93" s="103" t="s">
        <v>144</v>
      </c>
      <c r="C93" s="104" t="s">
        <v>457</v>
      </c>
      <c r="D93" s="105">
        <f t="shared" si="12"/>
        <v>13900</v>
      </c>
      <c r="E93" s="106">
        <f t="shared" si="13"/>
        <v>5900</v>
      </c>
      <c r="F93" s="107">
        <f t="shared" ref="F93:F136" si="14">IF(OR(D93="-",IF(E93="-",0,E93)&gt;=IF(D93="-",0,D93)),"-",IF(D93="-",0,D93)-IF(E93="-",0,E93))</f>
        <v>8000</v>
      </c>
    </row>
    <row r="94" spans="1:6" ht="63.75" x14ac:dyDescent="0.2">
      <c r="A94" s="61" t="s">
        <v>228</v>
      </c>
      <c r="B94" s="62" t="s">
        <v>144</v>
      </c>
      <c r="C94" s="101" t="s">
        <v>458</v>
      </c>
      <c r="D94" s="89">
        <f t="shared" si="12"/>
        <v>13900</v>
      </c>
      <c r="E94" s="91">
        <f t="shared" si="13"/>
        <v>5900</v>
      </c>
      <c r="F94" s="90">
        <f t="shared" si="14"/>
        <v>8000</v>
      </c>
    </row>
    <row r="95" spans="1:6" x14ac:dyDescent="0.2">
      <c r="A95" s="61" t="s">
        <v>229</v>
      </c>
      <c r="B95" s="62" t="s">
        <v>144</v>
      </c>
      <c r="C95" s="101" t="s">
        <v>459</v>
      </c>
      <c r="D95" s="89">
        <f t="shared" si="12"/>
        <v>13900</v>
      </c>
      <c r="E95" s="91">
        <f t="shared" si="13"/>
        <v>5900</v>
      </c>
      <c r="F95" s="90">
        <f t="shared" si="14"/>
        <v>8000</v>
      </c>
    </row>
    <row r="96" spans="1:6" ht="89.25" x14ac:dyDescent="0.2">
      <c r="A96" s="63" t="s">
        <v>230</v>
      </c>
      <c r="B96" s="62" t="s">
        <v>144</v>
      </c>
      <c r="C96" s="101" t="s">
        <v>460</v>
      </c>
      <c r="D96" s="89">
        <f t="shared" si="12"/>
        <v>13900</v>
      </c>
      <c r="E96" s="91">
        <f t="shared" si="13"/>
        <v>5900</v>
      </c>
      <c r="F96" s="90">
        <f t="shared" si="14"/>
        <v>8000</v>
      </c>
    </row>
    <row r="97" spans="1:6" ht="25.5" x14ac:dyDescent="0.2">
      <c r="A97" s="61" t="s">
        <v>169</v>
      </c>
      <c r="B97" s="62" t="s">
        <v>144</v>
      </c>
      <c r="C97" s="101" t="s">
        <v>461</v>
      </c>
      <c r="D97" s="89">
        <f t="shared" si="12"/>
        <v>13900</v>
      </c>
      <c r="E97" s="91">
        <f t="shared" si="13"/>
        <v>5900</v>
      </c>
      <c r="F97" s="90">
        <f t="shared" si="14"/>
        <v>8000</v>
      </c>
    </row>
    <row r="98" spans="1:6" ht="25.5" x14ac:dyDescent="0.2">
      <c r="A98" s="61" t="s">
        <v>171</v>
      </c>
      <c r="B98" s="62" t="s">
        <v>144</v>
      </c>
      <c r="C98" s="101" t="s">
        <v>462</v>
      </c>
      <c r="D98" s="89">
        <f t="shared" si="12"/>
        <v>13900</v>
      </c>
      <c r="E98" s="91">
        <f t="shared" si="13"/>
        <v>5900</v>
      </c>
      <c r="F98" s="90">
        <f t="shared" si="14"/>
        <v>8000</v>
      </c>
    </row>
    <row r="99" spans="1:6" ht="25.5" x14ac:dyDescent="0.2">
      <c r="A99" s="61" t="s">
        <v>173</v>
      </c>
      <c r="B99" s="62" t="s">
        <v>144</v>
      </c>
      <c r="C99" s="101" t="s">
        <v>463</v>
      </c>
      <c r="D99" s="89">
        <v>13900</v>
      </c>
      <c r="E99" s="91">
        <v>5900</v>
      </c>
      <c r="F99" s="90">
        <f t="shared" si="14"/>
        <v>8000</v>
      </c>
    </row>
    <row r="100" spans="1:6" ht="89.25" x14ac:dyDescent="0.2">
      <c r="A100" s="63" t="s">
        <v>370</v>
      </c>
      <c r="B100" s="65" t="s">
        <v>144</v>
      </c>
      <c r="C100" s="101" t="s">
        <v>464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171</v>
      </c>
      <c r="B101" s="65"/>
      <c r="C101" s="101" t="s">
        <v>465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231</v>
      </c>
      <c r="B102" s="103" t="s">
        <v>144</v>
      </c>
      <c r="C102" s="104" t="s">
        <v>232</v>
      </c>
      <c r="D102" s="105">
        <f>D103+D118+D114</f>
        <v>1285100</v>
      </c>
      <c r="E102" s="105">
        <f>E103+E118+E114</f>
        <v>683337.4</v>
      </c>
      <c r="F102" s="107">
        <f t="shared" si="14"/>
        <v>601762.6</v>
      </c>
    </row>
    <row r="103" spans="1:6" x14ac:dyDescent="0.2">
      <c r="A103" s="102" t="s">
        <v>233</v>
      </c>
      <c r="B103" s="103" t="s">
        <v>144</v>
      </c>
      <c r="C103" s="104" t="s">
        <v>234</v>
      </c>
      <c r="D103" s="105">
        <f>D109+D110</f>
        <v>99600</v>
      </c>
      <c r="E103" s="105">
        <f>E109+E113</f>
        <v>3018.82</v>
      </c>
      <c r="F103" s="107">
        <f t="shared" si="14"/>
        <v>96581.18</v>
      </c>
    </row>
    <row r="104" spans="1:6" ht="38.25" x14ac:dyDescent="0.2">
      <c r="A104" s="61" t="s">
        <v>235</v>
      </c>
      <c r="B104" s="62" t="s">
        <v>144</v>
      </c>
      <c r="C104" s="101" t="s">
        <v>236</v>
      </c>
      <c r="D104" s="89">
        <f t="shared" ref="D104:E108" si="15">D105</f>
        <v>6000</v>
      </c>
      <c r="E104" s="84">
        <f t="shared" si="15"/>
        <v>3018.82</v>
      </c>
      <c r="F104" s="90">
        <f t="shared" si="14"/>
        <v>2981.18</v>
      </c>
    </row>
    <row r="105" spans="1:6" ht="25.5" x14ac:dyDescent="0.2">
      <c r="A105" s="61" t="s">
        <v>237</v>
      </c>
      <c r="B105" s="62" t="s">
        <v>144</v>
      </c>
      <c r="C105" s="101" t="s">
        <v>238</v>
      </c>
      <c r="D105" s="89">
        <f t="shared" si="15"/>
        <v>6000</v>
      </c>
      <c r="E105" s="84">
        <f t="shared" si="15"/>
        <v>3018.82</v>
      </c>
      <c r="F105" s="90">
        <f t="shared" si="14"/>
        <v>2981.18</v>
      </c>
    </row>
    <row r="106" spans="1:6" ht="89.25" x14ac:dyDescent="0.2">
      <c r="A106" s="63" t="s">
        <v>239</v>
      </c>
      <c r="B106" s="62" t="s">
        <v>144</v>
      </c>
      <c r="C106" s="101" t="s">
        <v>240</v>
      </c>
      <c r="D106" s="89">
        <f t="shared" si="15"/>
        <v>6000</v>
      </c>
      <c r="E106" s="84">
        <f t="shared" si="15"/>
        <v>3018.82</v>
      </c>
      <c r="F106" s="90">
        <f t="shared" si="14"/>
        <v>2981.18</v>
      </c>
    </row>
    <row r="107" spans="1:6" ht="25.5" x14ac:dyDescent="0.2">
      <c r="A107" s="61" t="s">
        <v>169</v>
      </c>
      <c r="B107" s="62" t="s">
        <v>144</v>
      </c>
      <c r="C107" s="101" t="s">
        <v>241</v>
      </c>
      <c r="D107" s="89">
        <f t="shared" si="15"/>
        <v>6000</v>
      </c>
      <c r="E107" s="84">
        <f t="shared" si="15"/>
        <v>3018.82</v>
      </c>
      <c r="F107" s="90">
        <f t="shared" si="14"/>
        <v>2981.18</v>
      </c>
    </row>
    <row r="108" spans="1:6" ht="25.5" x14ac:dyDescent="0.2">
      <c r="A108" s="61" t="s">
        <v>171</v>
      </c>
      <c r="B108" s="62" t="s">
        <v>144</v>
      </c>
      <c r="C108" s="101" t="s">
        <v>242</v>
      </c>
      <c r="D108" s="89">
        <f t="shared" si="15"/>
        <v>6000</v>
      </c>
      <c r="E108" s="84">
        <f t="shared" si="15"/>
        <v>3018.82</v>
      </c>
      <c r="F108" s="90">
        <f t="shared" si="14"/>
        <v>2981.18</v>
      </c>
    </row>
    <row r="109" spans="1:6" ht="25.5" x14ac:dyDescent="0.2">
      <c r="A109" s="67" t="s">
        <v>173</v>
      </c>
      <c r="B109" s="135" t="s">
        <v>144</v>
      </c>
      <c r="C109" s="168" t="s">
        <v>243</v>
      </c>
      <c r="D109" s="89">
        <v>6000</v>
      </c>
      <c r="E109" s="84">
        <v>3018.82</v>
      </c>
      <c r="F109" s="90">
        <f t="shared" si="14"/>
        <v>2981.18</v>
      </c>
    </row>
    <row r="110" spans="1:6" ht="125.25" customHeight="1" x14ac:dyDescent="0.2">
      <c r="A110" s="68" t="s">
        <v>452</v>
      </c>
      <c r="B110" s="135" t="s">
        <v>144</v>
      </c>
      <c r="C110" s="168" t="s">
        <v>453</v>
      </c>
      <c r="D110" s="89">
        <f t="shared" ref="D110:E112" si="16">D111</f>
        <v>93600</v>
      </c>
      <c r="E110" s="89">
        <f t="shared" si="16"/>
        <v>0</v>
      </c>
      <c r="F110" s="89">
        <f t="shared" si="14"/>
        <v>93600</v>
      </c>
    </row>
    <row r="111" spans="1:6" ht="25.5" x14ac:dyDescent="0.2">
      <c r="A111" s="61" t="s">
        <v>169</v>
      </c>
      <c r="B111" s="70"/>
      <c r="C111" s="141" t="s">
        <v>454</v>
      </c>
      <c r="D111" s="89">
        <f t="shared" si="16"/>
        <v>93600</v>
      </c>
      <c r="E111" s="89">
        <f t="shared" si="16"/>
        <v>0</v>
      </c>
      <c r="F111" s="89">
        <f>D111-E111</f>
        <v>93600</v>
      </c>
    </row>
    <row r="112" spans="1:6" ht="25.5" x14ac:dyDescent="0.2">
      <c r="A112" s="61" t="s">
        <v>171</v>
      </c>
      <c r="B112" s="70"/>
      <c r="C112" s="141" t="s">
        <v>455</v>
      </c>
      <c r="D112" s="89">
        <f t="shared" si="16"/>
        <v>93600</v>
      </c>
      <c r="E112" s="89">
        <f t="shared" si="16"/>
        <v>0</v>
      </c>
      <c r="F112" s="89">
        <f t="shared" ref="F112:F113" si="17">D112-E112</f>
        <v>93600</v>
      </c>
    </row>
    <row r="113" spans="1:6" ht="25.5" x14ac:dyDescent="0.2">
      <c r="A113" s="67" t="s">
        <v>173</v>
      </c>
      <c r="B113" s="70"/>
      <c r="C113" s="141" t="s">
        <v>456</v>
      </c>
      <c r="D113" s="89">
        <v>93600</v>
      </c>
      <c r="E113" s="89">
        <v>0</v>
      </c>
      <c r="F113" s="89">
        <f t="shared" si="17"/>
        <v>93600</v>
      </c>
    </row>
    <row r="114" spans="1:6" x14ac:dyDescent="0.2">
      <c r="A114" s="171" t="s">
        <v>475</v>
      </c>
      <c r="B114" s="169" t="s">
        <v>144</v>
      </c>
      <c r="C114" s="170" t="s">
        <v>474</v>
      </c>
      <c r="D114" s="110">
        <f>D115</f>
        <v>78700</v>
      </c>
      <c r="E114" s="110">
        <f>E115</f>
        <v>476.24</v>
      </c>
      <c r="F114" s="110"/>
    </row>
    <row r="115" spans="1:6" ht="59.25" customHeight="1" x14ac:dyDescent="0.2">
      <c r="A115" s="68" t="s">
        <v>476</v>
      </c>
      <c r="B115" s="70"/>
      <c r="C115" s="141" t="s">
        <v>473</v>
      </c>
      <c r="D115" s="89">
        <f>D117</f>
        <v>78700</v>
      </c>
      <c r="E115" s="89">
        <f>E117</f>
        <v>476.24</v>
      </c>
      <c r="F115" s="89"/>
    </row>
    <row r="116" spans="1:6" hidden="1" x14ac:dyDescent="0.2">
      <c r="A116" s="134"/>
      <c r="B116" s="70"/>
      <c r="C116" s="141" t="s">
        <v>472</v>
      </c>
      <c r="D116" s="89"/>
      <c r="E116" s="89"/>
      <c r="F116" s="89"/>
    </row>
    <row r="117" spans="1:6" ht="51" x14ac:dyDescent="0.2">
      <c r="A117" s="134" t="s">
        <v>478</v>
      </c>
      <c r="B117" s="70"/>
      <c r="C117" s="141" t="s">
        <v>472</v>
      </c>
      <c r="D117" s="89">
        <v>78700</v>
      </c>
      <c r="E117" s="89">
        <v>476.24</v>
      </c>
      <c r="F117" s="89"/>
    </row>
    <row r="118" spans="1:6" x14ac:dyDescent="0.2">
      <c r="A118" s="113" t="s">
        <v>244</v>
      </c>
      <c r="B118" s="169" t="s">
        <v>144</v>
      </c>
      <c r="C118" s="170" t="s">
        <v>245</v>
      </c>
      <c r="D118" s="110">
        <f>D125+D130+D134+D136+D138+D144+D124+D150</f>
        <v>1106800</v>
      </c>
      <c r="E118" s="110">
        <f>E125+E130+E134+E136+E138+E144+E124+E150</f>
        <v>679842.34000000008</v>
      </c>
      <c r="F118" s="110" t="e">
        <f t="shared" ref="F118" si="18">F119+F139</f>
        <v>#VALUE!</v>
      </c>
    </row>
    <row r="119" spans="1:6" ht="38.25" x14ac:dyDescent="0.2">
      <c r="A119" s="64" t="s">
        <v>235</v>
      </c>
      <c r="B119" s="65" t="s">
        <v>144</v>
      </c>
      <c r="C119" s="99" t="s">
        <v>246</v>
      </c>
      <c r="D119" s="83">
        <f>D120+D126</f>
        <v>905200</v>
      </c>
      <c r="E119" s="83">
        <f>E120+E126+E138</f>
        <v>679842.34000000008</v>
      </c>
      <c r="F119" s="83" t="e">
        <f t="shared" ref="F119" si="19">F120+F126</f>
        <v>#VALUE!</v>
      </c>
    </row>
    <row r="120" spans="1:6" ht="38.25" x14ac:dyDescent="0.2">
      <c r="A120" s="61" t="s">
        <v>247</v>
      </c>
      <c r="B120" s="62" t="s">
        <v>144</v>
      </c>
      <c r="C120" s="101" t="s">
        <v>248</v>
      </c>
      <c r="D120" s="89">
        <f>D121</f>
        <v>580000</v>
      </c>
      <c r="E120" s="89">
        <f>E124+E125</f>
        <v>384615.64</v>
      </c>
      <c r="F120" s="89">
        <f t="shared" ref="F120" si="20">F121</f>
        <v>195384.36</v>
      </c>
    </row>
    <row r="121" spans="1:6" ht="102" x14ac:dyDescent="0.2">
      <c r="A121" s="63" t="s">
        <v>249</v>
      </c>
      <c r="B121" s="62" t="s">
        <v>144</v>
      </c>
      <c r="C121" s="101" t="s">
        <v>250</v>
      </c>
      <c r="D121" s="89">
        <f>D122</f>
        <v>580000</v>
      </c>
      <c r="E121" s="91">
        <f t="shared" ref="E121:E122" si="21">E122</f>
        <v>384615.64</v>
      </c>
      <c r="F121" s="90">
        <f t="shared" si="14"/>
        <v>195384.36</v>
      </c>
    </row>
    <row r="122" spans="1:6" ht="25.5" x14ac:dyDescent="0.2">
      <c r="A122" s="61" t="s">
        <v>169</v>
      </c>
      <c r="B122" s="62" t="s">
        <v>144</v>
      </c>
      <c r="C122" s="101" t="s">
        <v>251</v>
      </c>
      <c r="D122" s="89">
        <f>D124+D125</f>
        <v>580000</v>
      </c>
      <c r="E122" s="91">
        <f t="shared" si="21"/>
        <v>384615.64</v>
      </c>
      <c r="F122" s="90">
        <f t="shared" si="14"/>
        <v>195384.36</v>
      </c>
    </row>
    <row r="123" spans="1:6" ht="25.5" x14ac:dyDescent="0.2">
      <c r="A123" s="61" t="s">
        <v>171</v>
      </c>
      <c r="B123" s="62" t="s">
        <v>144</v>
      </c>
      <c r="C123" s="101" t="s">
        <v>252</v>
      </c>
      <c r="D123" s="89">
        <f>D125</f>
        <v>580000</v>
      </c>
      <c r="E123" s="91">
        <f>E125</f>
        <v>384615.64</v>
      </c>
      <c r="F123" s="90">
        <f t="shared" si="14"/>
        <v>195384.36</v>
      </c>
    </row>
    <row r="124" spans="1:6" ht="25.5" x14ac:dyDescent="0.2">
      <c r="A124" s="67" t="s">
        <v>173</v>
      </c>
      <c r="B124" s="62"/>
      <c r="C124" s="101" t="s">
        <v>477</v>
      </c>
      <c r="D124" s="89">
        <v>0</v>
      </c>
      <c r="E124" s="91">
        <v>0</v>
      </c>
      <c r="F124" s="90"/>
    </row>
    <row r="125" spans="1:6" x14ac:dyDescent="0.2">
      <c r="A125" s="61" t="s">
        <v>446</v>
      </c>
      <c r="B125" s="62" t="s">
        <v>144</v>
      </c>
      <c r="C125" s="101" t="s">
        <v>447</v>
      </c>
      <c r="D125" s="89">
        <v>580000</v>
      </c>
      <c r="E125" s="91">
        <v>384615.64</v>
      </c>
      <c r="F125" s="90">
        <f t="shared" si="14"/>
        <v>195384.36</v>
      </c>
    </row>
    <row r="126" spans="1:6" ht="25.5" x14ac:dyDescent="0.2">
      <c r="A126" s="61" t="s">
        <v>253</v>
      </c>
      <c r="B126" s="62" t="s">
        <v>144</v>
      </c>
      <c r="C126" s="101" t="s">
        <v>254</v>
      </c>
      <c r="D126" s="89">
        <f>D130+D134+D136</f>
        <v>325200</v>
      </c>
      <c r="E126" s="89">
        <f t="shared" ref="E126:F126" si="22">E130+E134+E136</f>
        <v>260826.7</v>
      </c>
      <c r="F126" s="89" t="e">
        <f t="shared" si="22"/>
        <v>#VALUE!</v>
      </c>
    </row>
    <row r="127" spans="1:6" ht="76.5" x14ac:dyDescent="0.2">
      <c r="A127" s="63" t="s">
        <v>255</v>
      </c>
      <c r="B127" s="62" t="s">
        <v>144</v>
      </c>
      <c r="C127" s="101" t="s">
        <v>256</v>
      </c>
      <c r="D127" s="89">
        <f>D128</f>
        <v>28000</v>
      </c>
      <c r="E127" s="91">
        <f>E128</f>
        <v>27160</v>
      </c>
      <c r="F127" s="90">
        <f t="shared" si="14"/>
        <v>840</v>
      </c>
    </row>
    <row r="128" spans="1:6" ht="25.5" x14ac:dyDescent="0.2">
      <c r="A128" s="61" t="s">
        <v>169</v>
      </c>
      <c r="B128" s="62" t="s">
        <v>144</v>
      </c>
      <c r="C128" s="101" t="s">
        <v>257</v>
      </c>
      <c r="D128" s="89">
        <f>D129</f>
        <v>28000</v>
      </c>
      <c r="E128" s="91">
        <f>E130</f>
        <v>27160</v>
      </c>
      <c r="F128" s="90">
        <f t="shared" si="14"/>
        <v>840</v>
      </c>
    </row>
    <row r="129" spans="1:6" ht="25.5" x14ac:dyDescent="0.2">
      <c r="A129" s="61" t="s">
        <v>171</v>
      </c>
      <c r="B129" s="62" t="s">
        <v>144</v>
      </c>
      <c r="C129" s="101" t="s">
        <v>258</v>
      </c>
      <c r="D129" s="89">
        <f>D130</f>
        <v>28000</v>
      </c>
      <c r="E129" s="91">
        <f>E130</f>
        <v>27160</v>
      </c>
      <c r="F129" s="90">
        <f t="shared" si="14"/>
        <v>840</v>
      </c>
    </row>
    <row r="130" spans="1:6" ht="25.5" x14ac:dyDescent="0.2">
      <c r="A130" s="61" t="s">
        <v>173</v>
      </c>
      <c r="B130" s="62" t="s">
        <v>144</v>
      </c>
      <c r="C130" s="101" t="s">
        <v>259</v>
      </c>
      <c r="D130" s="89">
        <v>28000</v>
      </c>
      <c r="E130" s="91">
        <v>27160</v>
      </c>
      <c r="F130" s="90">
        <f t="shared" si="14"/>
        <v>840</v>
      </c>
    </row>
    <row r="131" spans="1:6" ht="102" x14ac:dyDescent="0.2">
      <c r="A131" s="63" t="s">
        <v>260</v>
      </c>
      <c r="B131" s="62" t="s">
        <v>144</v>
      </c>
      <c r="C131" s="101" t="s">
        <v>261</v>
      </c>
      <c r="D131" s="89">
        <f>D132</f>
        <v>297200</v>
      </c>
      <c r="E131" s="91">
        <f t="shared" ref="D131:E133" si="23">E132</f>
        <v>233666.7</v>
      </c>
      <c r="F131" s="90">
        <f t="shared" si="14"/>
        <v>63533.299999999988</v>
      </c>
    </row>
    <row r="132" spans="1:6" ht="25.5" x14ac:dyDescent="0.2">
      <c r="A132" s="61" t="s">
        <v>169</v>
      </c>
      <c r="B132" s="62" t="s">
        <v>144</v>
      </c>
      <c r="C132" s="101" t="s">
        <v>262</v>
      </c>
      <c r="D132" s="89">
        <f t="shared" si="23"/>
        <v>297200</v>
      </c>
      <c r="E132" s="91">
        <f t="shared" si="23"/>
        <v>233666.7</v>
      </c>
      <c r="F132" s="90">
        <f t="shared" si="14"/>
        <v>63533.299999999988</v>
      </c>
    </row>
    <row r="133" spans="1:6" ht="25.5" x14ac:dyDescent="0.2">
      <c r="A133" s="61" t="s">
        <v>171</v>
      </c>
      <c r="B133" s="62" t="s">
        <v>144</v>
      </c>
      <c r="C133" s="101" t="s">
        <v>263</v>
      </c>
      <c r="D133" s="89">
        <f>D134</f>
        <v>297200</v>
      </c>
      <c r="E133" s="91">
        <f t="shared" si="23"/>
        <v>233666.7</v>
      </c>
      <c r="F133" s="90">
        <f t="shared" si="14"/>
        <v>63533.299999999988</v>
      </c>
    </row>
    <row r="134" spans="1:6" ht="25.5" x14ac:dyDescent="0.2">
      <c r="A134" s="61" t="s">
        <v>173</v>
      </c>
      <c r="B134" s="62" t="s">
        <v>144</v>
      </c>
      <c r="C134" s="101" t="s">
        <v>264</v>
      </c>
      <c r="D134" s="89">
        <v>297200</v>
      </c>
      <c r="E134" s="91">
        <v>233666.7</v>
      </c>
      <c r="F134" s="90">
        <f t="shared" si="14"/>
        <v>63533.299999999988</v>
      </c>
    </row>
    <row r="135" spans="1:6" ht="101.25" customHeight="1" x14ac:dyDescent="0.2">
      <c r="A135" s="139" t="s">
        <v>428</v>
      </c>
      <c r="B135" s="62"/>
      <c r="C135" s="101" t="s">
        <v>426</v>
      </c>
      <c r="D135" s="89">
        <f>D136</f>
        <v>0</v>
      </c>
      <c r="E135" s="91">
        <v>0</v>
      </c>
      <c r="F135" s="90" t="str">
        <f t="shared" si="14"/>
        <v>-</v>
      </c>
    </row>
    <row r="136" spans="1:6" ht="25.5" x14ac:dyDescent="0.2">
      <c r="A136" s="61" t="s">
        <v>173</v>
      </c>
      <c r="B136" s="62"/>
      <c r="C136" s="101" t="s">
        <v>427</v>
      </c>
      <c r="D136" s="89">
        <v>0</v>
      </c>
      <c r="E136" s="91">
        <v>0</v>
      </c>
      <c r="F136" s="90" t="str">
        <f t="shared" si="14"/>
        <v>-</v>
      </c>
    </row>
    <row r="137" spans="1:6" ht="114.75" x14ac:dyDescent="0.2">
      <c r="A137" s="61" t="s">
        <v>450</v>
      </c>
      <c r="B137" s="62"/>
      <c r="C137" s="101" t="s">
        <v>448</v>
      </c>
      <c r="D137" s="89">
        <f>D138</f>
        <v>51600</v>
      </c>
      <c r="E137" s="91">
        <f>E138</f>
        <v>34400</v>
      </c>
      <c r="F137" s="90"/>
    </row>
    <row r="138" spans="1:6" x14ac:dyDescent="0.2">
      <c r="A138" s="61" t="s">
        <v>134</v>
      </c>
      <c r="B138" s="62"/>
      <c r="C138" s="101" t="s">
        <v>449</v>
      </c>
      <c r="D138" s="89">
        <v>51600</v>
      </c>
      <c r="E138" s="91">
        <v>34400</v>
      </c>
      <c r="F138" s="90"/>
    </row>
    <row r="139" spans="1:6" ht="38.25" x14ac:dyDescent="0.2">
      <c r="A139" s="61" t="s">
        <v>265</v>
      </c>
      <c r="B139" s="62" t="s">
        <v>144</v>
      </c>
      <c r="C139" s="101" t="s">
        <v>266</v>
      </c>
      <c r="D139" s="89">
        <f t="shared" ref="D139:E141" si="24">D140</f>
        <v>70000</v>
      </c>
      <c r="E139" s="91">
        <f t="shared" si="24"/>
        <v>0</v>
      </c>
      <c r="F139" s="90">
        <f t="shared" ref="F139:F173" si="25">IF(OR(D139="-",IF(E139="-",0,E139)&gt;=IF(D139="-",0,D139)),"-",IF(D139="-",0,D139)-IF(E139="-",0,E139))</f>
        <v>70000</v>
      </c>
    </row>
    <row r="140" spans="1:6" ht="25.5" x14ac:dyDescent="0.2">
      <c r="A140" s="61" t="s">
        <v>267</v>
      </c>
      <c r="B140" s="62" t="s">
        <v>144</v>
      </c>
      <c r="C140" s="101" t="s">
        <v>268</v>
      </c>
      <c r="D140" s="89">
        <f t="shared" si="24"/>
        <v>70000</v>
      </c>
      <c r="E140" s="91">
        <f t="shared" si="24"/>
        <v>0</v>
      </c>
      <c r="F140" s="90">
        <f t="shared" si="25"/>
        <v>70000</v>
      </c>
    </row>
    <row r="141" spans="1:6" ht="102" x14ac:dyDescent="0.2">
      <c r="A141" s="63" t="s">
        <v>269</v>
      </c>
      <c r="B141" s="62" t="s">
        <v>144</v>
      </c>
      <c r="C141" s="101" t="s">
        <v>270</v>
      </c>
      <c r="D141" s="89">
        <f t="shared" si="24"/>
        <v>70000</v>
      </c>
      <c r="E141" s="91">
        <f t="shared" si="24"/>
        <v>0</v>
      </c>
      <c r="F141" s="90">
        <f t="shared" si="25"/>
        <v>70000</v>
      </c>
    </row>
    <row r="142" spans="1:6" ht="25.5" x14ac:dyDescent="0.2">
      <c r="A142" s="61" t="s">
        <v>169</v>
      </c>
      <c r="B142" s="62" t="s">
        <v>144</v>
      </c>
      <c r="C142" s="101" t="s">
        <v>271</v>
      </c>
      <c r="D142" s="89">
        <f>D143</f>
        <v>70000</v>
      </c>
      <c r="E142" s="91">
        <f>E144</f>
        <v>0</v>
      </c>
      <c r="F142" s="90">
        <f t="shared" si="25"/>
        <v>70000</v>
      </c>
    </row>
    <row r="143" spans="1:6" ht="25.5" x14ac:dyDescent="0.2">
      <c r="A143" s="61" t="s">
        <v>171</v>
      </c>
      <c r="B143" s="62" t="s">
        <v>144</v>
      </c>
      <c r="C143" s="101" t="s">
        <v>272</v>
      </c>
      <c r="D143" s="89">
        <f>D144</f>
        <v>70000</v>
      </c>
      <c r="E143" s="91">
        <f>E144</f>
        <v>0</v>
      </c>
      <c r="F143" s="90">
        <f t="shared" si="25"/>
        <v>70000</v>
      </c>
    </row>
    <row r="144" spans="1:6" ht="25.5" x14ac:dyDescent="0.2">
      <c r="A144" s="61" t="s">
        <v>173</v>
      </c>
      <c r="B144" s="62" t="s">
        <v>144</v>
      </c>
      <c r="C144" s="101" t="s">
        <v>273</v>
      </c>
      <c r="D144" s="89">
        <v>70000</v>
      </c>
      <c r="E144" s="91">
        <v>0</v>
      </c>
      <c r="F144" s="90">
        <f t="shared" si="25"/>
        <v>70000</v>
      </c>
    </row>
    <row r="145" spans="1:6" ht="51" x14ac:dyDescent="0.2">
      <c r="A145" s="64" t="s">
        <v>500</v>
      </c>
      <c r="B145" s="65"/>
      <c r="C145" s="101" t="s">
        <v>493</v>
      </c>
      <c r="D145" s="83">
        <f t="shared" ref="D145:E149" si="26">D146</f>
        <v>80000</v>
      </c>
      <c r="E145" s="83">
        <f t="shared" si="26"/>
        <v>0</v>
      </c>
      <c r="F145" s="90">
        <f t="shared" si="25"/>
        <v>80000</v>
      </c>
    </row>
    <row r="146" spans="1:6" ht="25.5" x14ac:dyDescent="0.2">
      <c r="A146" s="64" t="s">
        <v>501</v>
      </c>
      <c r="B146" s="65"/>
      <c r="C146" s="101" t="s">
        <v>494</v>
      </c>
      <c r="D146" s="83">
        <f t="shared" si="26"/>
        <v>80000</v>
      </c>
      <c r="E146" s="83">
        <f t="shared" si="26"/>
        <v>0</v>
      </c>
      <c r="F146" s="90">
        <f t="shared" si="25"/>
        <v>80000</v>
      </c>
    </row>
    <row r="147" spans="1:6" ht="102" x14ac:dyDescent="0.2">
      <c r="A147" s="64" t="s">
        <v>499</v>
      </c>
      <c r="B147" s="65"/>
      <c r="C147" s="101" t="s">
        <v>495</v>
      </c>
      <c r="D147" s="83">
        <f t="shared" si="26"/>
        <v>80000</v>
      </c>
      <c r="E147" s="83">
        <f t="shared" si="26"/>
        <v>0</v>
      </c>
      <c r="F147" s="90">
        <f t="shared" si="25"/>
        <v>80000</v>
      </c>
    </row>
    <row r="148" spans="1:6" ht="25.5" x14ac:dyDescent="0.2">
      <c r="A148" s="61" t="s">
        <v>169</v>
      </c>
      <c r="B148" s="65"/>
      <c r="C148" s="101" t="s">
        <v>496</v>
      </c>
      <c r="D148" s="83">
        <f t="shared" si="26"/>
        <v>80000</v>
      </c>
      <c r="E148" s="83">
        <f t="shared" si="26"/>
        <v>0</v>
      </c>
      <c r="F148" s="90">
        <f t="shared" si="25"/>
        <v>80000</v>
      </c>
    </row>
    <row r="149" spans="1:6" ht="25.5" x14ac:dyDescent="0.2">
      <c r="A149" s="61" t="s">
        <v>171</v>
      </c>
      <c r="B149" s="65"/>
      <c r="C149" s="101" t="s">
        <v>497</v>
      </c>
      <c r="D149" s="83">
        <f t="shared" si="26"/>
        <v>80000</v>
      </c>
      <c r="E149" s="83">
        <f t="shared" si="26"/>
        <v>0</v>
      </c>
      <c r="F149" s="90">
        <f t="shared" si="25"/>
        <v>80000</v>
      </c>
    </row>
    <row r="150" spans="1:6" ht="25.5" x14ac:dyDescent="0.2">
      <c r="A150" s="61" t="s">
        <v>173</v>
      </c>
      <c r="B150" s="65"/>
      <c r="C150" s="101" t="s">
        <v>498</v>
      </c>
      <c r="D150" s="83">
        <v>80000</v>
      </c>
      <c r="E150" s="83">
        <v>0</v>
      </c>
      <c r="F150" s="90">
        <f t="shared" si="25"/>
        <v>80000</v>
      </c>
    </row>
    <row r="151" spans="1:6" s="108" customFormat="1" x14ac:dyDescent="0.2">
      <c r="A151" s="102" t="s">
        <v>274</v>
      </c>
      <c r="B151" s="103" t="s">
        <v>144</v>
      </c>
      <c r="C151" s="104" t="s">
        <v>275</v>
      </c>
      <c r="D151" s="105">
        <f t="shared" ref="D151:D157" si="27">D152</f>
        <v>10000</v>
      </c>
      <c r="E151" s="106">
        <f>E155</f>
        <v>0</v>
      </c>
      <c r="F151" s="107">
        <f t="shared" si="25"/>
        <v>10000</v>
      </c>
    </row>
    <row r="152" spans="1:6" ht="25.5" x14ac:dyDescent="0.2">
      <c r="A152" s="64" t="s">
        <v>276</v>
      </c>
      <c r="B152" s="65" t="s">
        <v>144</v>
      </c>
      <c r="C152" s="99" t="s">
        <v>277</v>
      </c>
      <c r="D152" s="83">
        <f t="shared" si="27"/>
        <v>10000</v>
      </c>
      <c r="E152" s="84">
        <f t="shared" ref="E152:E157" si="28">E153</f>
        <v>0</v>
      </c>
      <c r="F152" s="85">
        <f t="shared" si="25"/>
        <v>10000</v>
      </c>
    </row>
    <row r="153" spans="1:6" ht="38.25" x14ac:dyDescent="0.2">
      <c r="A153" s="61" t="s">
        <v>278</v>
      </c>
      <c r="B153" s="62" t="s">
        <v>144</v>
      </c>
      <c r="C153" s="101" t="s">
        <v>279</v>
      </c>
      <c r="D153" s="89">
        <f t="shared" si="27"/>
        <v>10000</v>
      </c>
      <c r="E153" s="84">
        <f t="shared" si="28"/>
        <v>0</v>
      </c>
      <c r="F153" s="90">
        <f t="shared" si="25"/>
        <v>10000</v>
      </c>
    </row>
    <row r="154" spans="1:6" ht="38.25" x14ac:dyDescent="0.2">
      <c r="A154" s="61" t="s">
        <v>280</v>
      </c>
      <c r="B154" s="62" t="s">
        <v>144</v>
      </c>
      <c r="C154" s="101" t="s">
        <v>281</v>
      </c>
      <c r="D154" s="89">
        <f t="shared" si="27"/>
        <v>10000</v>
      </c>
      <c r="E154" s="84">
        <f t="shared" si="28"/>
        <v>0</v>
      </c>
      <c r="F154" s="90">
        <f t="shared" si="25"/>
        <v>10000</v>
      </c>
    </row>
    <row r="155" spans="1:6" ht="89.25" x14ac:dyDescent="0.2">
      <c r="A155" s="63" t="s">
        <v>282</v>
      </c>
      <c r="B155" s="62" t="s">
        <v>144</v>
      </c>
      <c r="C155" s="101" t="s">
        <v>283</v>
      </c>
      <c r="D155" s="89">
        <f t="shared" si="27"/>
        <v>10000</v>
      </c>
      <c r="E155" s="84">
        <f t="shared" si="28"/>
        <v>0</v>
      </c>
      <c r="F155" s="90">
        <f t="shared" si="25"/>
        <v>10000</v>
      </c>
    </row>
    <row r="156" spans="1:6" ht="25.5" x14ac:dyDescent="0.2">
      <c r="A156" s="61" t="s">
        <v>169</v>
      </c>
      <c r="B156" s="62" t="s">
        <v>144</v>
      </c>
      <c r="C156" s="101" t="s">
        <v>284</v>
      </c>
      <c r="D156" s="89">
        <f t="shared" si="27"/>
        <v>10000</v>
      </c>
      <c r="E156" s="84">
        <f t="shared" si="28"/>
        <v>0</v>
      </c>
      <c r="F156" s="90">
        <f t="shared" si="25"/>
        <v>10000</v>
      </c>
    </row>
    <row r="157" spans="1:6" ht="25.5" x14ac:dyDescent="0.2">
      <c r="A157" s="61" t="s">
        <v>171</v>
      </c>
      <c r="B157" s="62" t="s">
        <v>144</v>
      </c>
      <c r="C157" s="101" t="s">
        <v>285</v>
      </c>
      <c r="D157" s="89">
        <f t="shared" si="27"/>
        <v>10000</v>
      </c>
      <c r="E157" s="84">
        <f t="shared" si="28"/>
        <v>0</v>
      </c>
      <c r="F157" s="90">
        <f t="shared" si="25"/>
        <v>10000</v>
      </c>
    </row>
    <row r="158" spans="1:6" ht="25.5" x14ac:dyDescent="0.2">
      <c r="A158" s="61" t="s">
        <v>173</v>
      </c>
      <c r="B158" s="62" t="s">
        <v>144</v>
      </c>
      <c r="C158" s="101" t="s">
        <v>286</v>
      </c>
      <c r="D158" s="89">
        <v>10000</v>
      </c>
      <c r="E158" s="84">
        <v>0</v>
      </c>
      <c r="F158" s="90">
        <f t="shared" si="25"/>
        <v>10000</v>
      </c>
    </row>
    <row r="159" spans="1:6" s="108" customFormat="1" x14ac:dyDescent="0.2">
      <c r="A159" s="102" t="s">
        <v>287</v>
      </c>
      <c r="B159" s="103" t="s">
        <v>144</v>
      </c>
      <c r="C159" s="104" t="s">
        <v>288</v>
      </c>
      <c r="D159" s="105">
        <f>D160</f>
        <v>15000</v>
      </c>
      <c r="E159" s="106">
        <f t="shared" ref="E159:E165" si="29">E160</f>
        <v>3000</v>
      </c>
      <c r="F159" s="107">
        <f t="shared" si="25"/>
        <v>12000</v>
      </c>
    </row>
    <row r="160" spans="1:6" ht="25.5" x14ac:dyDescent="0.2">
      <c r="A160" s="64" t="s">
        <v>289</v>
      </c>
      <c r="B160" s="65" t="s">
        <v>144</v>
      </c>
      <c r="C160" s="99" t="s">
        <v>290</v>
      </c>
      <c r="D160" s="83">
        <f>D161</f>
        <v>15000</v>
      </c>
      <c r="E160" s="84">
        <f t="shared" si="29"/>
        <v>3000</v>
      </c>
      <c r="F160" s="85">
        <f t="shared" si="25"/>
        <v>12000</v>
      </c>
    </row>
    <row r="161" spans="1:6" ht="25.5" x14ac:dyDescent="0.2">
      <c r="A161" s="61" t="s">
        <v>183</v>
      </c>
      <c r="B161" s="62" t="s">
        <v>144</v>
      </c>
      <c r="C161" s="101" t="s">
        <v>291</v>
      </c>
      <c r="D161" s="89">
        <f>D163</f>
        <v>15000</v>
      </c>
      <c r="E161" s="91">
        <f t="shared" si="29"/>
        <v>3000</v>
      </c>
      <c r="F161" s="90">
        <f t="shared" si="25"/>
        <v>12000</v>
      </c>
    </row>
    <row r="162" spans="1:6" x14ac:dyDescent="0.2">
      <c r="A162" s="61" t="s">
        <v>184</v>
      </c>
      <c r="B162" s="62" t="s">
        <v>144</v>
      </c>
      <c r="C162" s="101" t="s">
        <v>292</v>
      </c>
      <c r="D162" s="89">
        <f>D163</f>
        <v>15000</v>
      </c>
      <c r="E162" s="91">
        <f t="shared" si="29"/>
        <v>3000</v>
      </c>
      <c r="F162" s="90">
        <f t="shared" si="25"/>
        <v>12000</v>
      </c>
    </row>
    <row r="163" spans="1:6" ht="63.75" x14ac:dyDescent="0.2">
      <c r="A163" s="61" t="s">
        <v>293</v>
      </c>
      <c r="B163" s="62" t="s">
        <v>144</v>
      </c>
      <c r="C163" s="101" t="s">
        <v>294</v>
      </c>
      <c r="D163" s="89">
        <f>D165</f>
        <v>15000</v>
      </c>
      <c r="E163" s="91">
        <f t="shared" si="29"/>
        <v>3000</v>
      </c>
      <c r="F163" s="90">
        <f t="shared" si="25"/>
        <v>12000</v>
      </c>
    </row>
    <row r="164" spans="1:6" ht="25.5" x14ac:dyDescent="0.2">
      <c r="A164" s="61" t="s">
        <v>169</v>
      </c>
      <c r="B164" s="62" t="s">
        <v>144</v>
      </c>
      <c r="C164" s="101" t="s">
        <v>295</v>
      </c>
      <c r="D164" s="89">
        <f>D165</f>
        <v>15000</v>
      </c>
      <c r="E164" s="91">
        <f t="shared" si="29"/>
        <v>3000</v>
      </c>
      <c r="F164" s="90">
        <f t="shared" si="25"/>
        <v>12000</v>
      </c>
    </row>
    <row r="165" spans="1:6" ht="25.5" x14ac:dyDescent="0.2">
      <c r="A165" s="61" t="s">
        <v>171</v>
      </c>
      <c r="B165" s="62" t="s">
        <v>144</v>
      </c>
      <c r="C165" s="101" t="s">
        <v>296</v>
      </c>
      <c r="D165" s="89">
        <f>D166</f>
        <v>15000</v>
      </c>
      <c r="E165" s="91">
        <f t="shared" si="29"/>
        <v>3000</v>
      </c>
      <c r="F165" s="90">
        <f t="shared" si="25"/>
        <v>12000</v>
      </c>
    </row>
    <row r="166" spans="1:6" ht="25.5" x14ac:dyDescent="0.2">
      <c r="A166" s="61" t="s">
        <v>173</v>
      </c>
      <c r="B166" s="62" t="s">
        <v>144</v>
      </c>
      <c r="C166" s="101" t="s">
        <v>297</v>
      </c>
      <c r="D166" s="89">
        <v>15000</v>
      </c>
      <c r="E166" s="91">
        <v>3000</v>
      </c>
      <c r="F166" s="90">
        <f t="shared" si="25"/>
        <v>12000</v>
      </c>
    </row>
    <row r="167" spans="1:6" s="108" customFormat="1" x14ac:dyDescent="0.2">
      <c r="A167" s="102" t="s">
        <v>298</v>
      </c>
      <c r="B167" s="103" t="s">
        <v>144</v>
      </c>
      <c r="C167" s="104" t="s">
        <v>299</v>
      </c>
      <c r="D167" s="105">
        <f t="shared" ref="D167:E172" si="30">D168</f>
        <v>39105800</v>
      </c>
      <c r="E167" s="106">
        <f>E168</f>
        <v>28692792</v>
      </c>
      <c r="F167" s="107">
        <f t="shared" si="25"/>
        <v>10413008</v>
      </c>
    </row>
    <row r="168" spans="1:6" x14ac:dyDescent="0.2">
      <c r="A168" s="102" t="s">
        <v>300</v>
      </c>
      <c r="B168" s="103" t="s">
        <v>144</v>
      </c>
      <c r="C168" s="104" t="s">
        <v>301</v>
      </c>
      <c r="D168" s="105">
        <f>D172+D176+D177</f>
        <v>39105800</v>
      </c>
      <c r="E168" s="105">
        <f>E172+E176+E177</f>
        <v>28692792</v>
      </c>
      <c r="F168" s="107">
        <f t="shared" si="25"/>
        <v>10413008</v>
      </c>
    </row>
    <row r="169" spans="1:6" ht="25.5" x14ac:dyDescent="0.2">
      <c r="A169" s="61" t="s">
        <v>302</v>
      </c>
      <c r="B169" s="62" t="s">
        <v>144</v>
      </c>
      <c r="C169" s="101" t="s">
        <v>303</v>
      </c>
      <c r="D169" s="89">
        <f t="shared" si="30"/>
        <v>4485500</v>
      </c>
      <c r="E169" s="91">
        <f>E170</f>
        <v>2632600</v>
      </c>
      <c r="F169" s="90">
        <f t="shared" si="25"/>
        <v>1852900</v>
      </c>
    </row>
    <row r="170" spans="1:6" x14ac:dyDescent="0.2">
      <c r="A170" s="61" t="s">
        <v>304</v>
      </c>
      <c r="B170" s="62" t="s">
        <v>144</v>
      </c>
      <c r="C170" s="101" t="s">
        <v>305</v>
      </c>
      <c r="D170" s="89">
        <f>D174+D176+D175</f>
        <v>4485500</v>
      </c>
      <c r="E170" s="91">
        <f>E171</f>
        <v>2632600</v>
      </c>
      <c r="F170" s="90">
        <f t="shared" si="25"/>
        <v>1852900</v>
      </c>
    </row>
    <row r="171" spans="1:6" ht="76.5" x14ac:dyDescent="0.2">
      <c r="A171" s="63" t="s">
        <v>306</v>
      </c>
      <c r="B171" s="62" t="s">
        <v>144</v>
      </c>
      <c r="C171" s="101" t="s">
        <v>307</v>
      </c>
      <c r="D171" s="89">
        <f t="shared" si="30"/>
        <v>3287800</v>
      </c>
      <c r="E171" s="89">
        <f t="shared" si="30"/>
        <v>2632600</v>
      </c>
      <c r="F171" s="90">
        <f t="shared" si="25"/>
        <v>655200</v>
      </c>
    </row>
    <row r="172" spans="1:6" ht="25.5" x14ac:dyDescent="0.2">
      <c r="A172" s="61" t="s">
        <v>308</v>
      </c>
      <c r="B172" s="62" t="s">
        <v>144</v>
      </c>
      <c r="C172" s="101" t="s">
        <v>309</v>
      </c>
      <c r="D172" s="89">
        <f t="shared" si="30"/>
        <v>3287800</v>
      </c>
      <c r="E172" s="89">
        <f t="shared" si="30"/>
        <v>2632600</v>
      </c>
      <c r="F172" s="90">
        <f t="shared" si="25"/>
        <v>655200</v>
      </c>
    </row>
    <row r="173" spans="1:6" x14ac:dyDescent="0.2">
      <c r="A173" s="61" t="s">
        <v>310</v>
      </c>
      <c r="B173" s="62" t="s">
        <v>144</v>
      </c>
      <c r="C173" s="101" t="s">
        <v>311</v>
      </c>
      <c r="D173" s="89">
        <f>D174+D175</f>
        <v>3287800</v>
      </c>
      <c r="E173" s="89">
        <f>E174+E175</f>
        <v>2632600</v>
      </c>
      <c r="F173" s="90">
        <f t="shared" si="25"/>
        <v>655200</v>
      </c>
    </row>
    <row r="174" spans="1:6" ht="51" x14ac:dyDescent="0.2">
      <c r="A174" s="61" t="s">
        <v>312</v>
      </c>
      <c r="B174" s="62" t="s">
        <v>144</v>
      </c>
      <c r="C174" s="101" t="s">
        <v>313</v>
      </c>
      <c r="D174" s="176">
        <v>3287800</v>
      </c>
      <c r="E174" s="91">
        <v>2632600</v>
      </c>
      <c r="F174" s="90">
        <f t="shared" ref="F174:F188" si="31">IF(OR(D174="-",IF(E174="-",0,E174)&gt;=IF(D174="-",0,D174)),"-",IF(D174="-",0,D174)-IF(E174="-",0,E174))</f>
        <v>655200</v>
      </c>
    </row>
    <row r="175" spans="1:6" ht="51" x14ac:dyDescent="0.2">
      <c r="A175" s="61" t="s">
        <v>312</v>
      </c>
      <c r="B175" s="62" t="s">
        <v>144</v>
      </c>
      <c r="C175" s="101" t="s">
        <v>483</v>
      </c>
      <c r="D175" s="89">
        <v>0</v>
      </c>
      <c r="E175" s="91">
        <v>0</v>
      </c>
      <c r="F175" s="90"/>
    </row>
    <row r="176" spans="1:6" ht="63.75" x14ac:dyDescent="0.2">
      <c r="A176" s="64" t="s">
        <v>451</v>
      </c>
      <c r="B176" s="62" t="s">
        <v>144</v>
      </c>
      <c r="C176" s="101" t="s">
        <v>482</v>
      </c>
      <c r="D176" s="89">
        <v>1197700</v>
      </c>
      <c r="E176" s="91">
        <v>95000</v>
      </c>
      <c r="F176" s="90">
        <f>D176-E176</f>
        <v>1102700</v>
      </c>
    </row>
    <row r="177" spans="1:6" ht="87.75" customHeight="1" x14ac:dyDescent="0.2">
      <c r="A177" s="64" t="s">
        <v>504</v>
      </c>
      <c r="B177" s="62" t="s">
        <v>144</v>
      </c>
      <c r="C177" s="101" t="s">
        <v>505</v>
      </c>
      <c r="D177" s="89">
        <v>34620300</v>
      </c>
      <c r="E177" s="91">
        <v>25965192</v>
      </c>
      <c r="F177" s="90">
        <f>D177-E177</f>
        <v>8655108</v>
      </c>
    </row>
    <row r="178" spans="1:6" x14ac:dyDescent="0.2">
      <c r="A178" s="102" t="s">
        <v>314</v>
      </c>
      <c r="B178" s="109" t="s">
        <v>144</v>
      </c>
      <c r="C178" s="104" t="s">
        <v>315</v>
      </c>
      <c r="D178" s="110">
        <f>D179</f>
        <v>86900</v>
      </c>
      <c r="E178" s="111">
        <f>E179</f>
        <v>60538.64</v>
      </c>
      <c r="F178" s="112">
        <f t="shared" si="31"/>
        <v>26361.360000000001</v>
      </c>
    </row>
    <row r="179" spans="1:6" x14ac:dyDescent="0.2">
      <c r="A179" s="64" t="s">
        <v>316</v>
      </c>
      <c r="B179" s="65" t="s">
        <v>144</v>
      </c>
      <c r="C179" s="99" t="s">
        <v>317</v>
      </c>
      <c r="D179" s="83">
        <f>D180</f>
        <v>86900</v>
      </c>
      <c r="E179" s="91">
        <f>E180</f>
        <v>60538.64</v>
      </c>
      <c r="F179" s="85">
        <f t="shared" si="31"/>
        <v>26361.360000000001</v>
      </c>
    </row>
    <row r="180" spans="1:6" x14ac:dyDescent="0.2">
      <c r="A180" s="61" t="s">
        <v>184</v>
      </c>
      <c r="B180" s="62" t="s">
        <v>144</v>
      </c>
      <c r="C180" s="101" t="s">
        <v>318</v>
      </c>
      <c r="D180" s="89">
        <f t="shared" ref="D180:D183" si="32">D181</f>
        <v>86900</v>
      </c>
      <c r="E180" s="91">
        <f t="shared" ref="E180:E183" si="33">E181</f>
        <v>60538.64</v>
      </c>
      <c r="F180" s="90">
        <f t="shared" si="31"/>
        <v>26361.360000000001</v>
      </c>
    </row>
    <row r="181" spans="1:6" ht="63.75" x14ac:dyDescent="0.2">
      <c r="A181" s="61" t="s">
        <v>320</v>
      </c>
      <c r="B181" s="62" t="s">
        <v>144</v>
      </c>
      <c r="C181" s="101" t="s">
        <v>319</v>
      </c>
      <c r="D181" s="89">
        <f t="shared" si="32"/>
        <v>86900</v>
      </c>
      <c r="E181" s="91">
        <f t="shared" si="33"/>
        <v>60538.64</v>
      </c>
      <c r="F181" s="90">
        <f t="shared" si="31"/>
        <v>26361.360000000001</v>
      </c>
    </row>
    <row r="182" spans="1:6" x14ac:dyDescent="0.2">
      <c r="A182" s="61" t="s">
        <v>322</v>
      </c>
      <c r="B182" s="62" t="s">
        <v>144</v>
      </c>
      <c r="C182" s="101" t="s">
        <v>321</v>
      </c>
      <c r="D182" s="89">
        <f t="shared" si="32"/>
        <v>86900</v>
      </c>
      <c r="E182" s="91">
        <f t="shared" si="33"/>
        <v>60538.64</v>
      </c>
      <c r="F182" s="90">
        <f t="shared" si="31"/>
        <v>26361.360000000001</v>
      </c>
    </row>
    <row r="183" spans="1:6" ht="25.5" x14ac:dyDescent="0.2">
      <c r="A183" s="61" t="s">
        <v>324</v>
      </c>
      <c r="B183" s="62" t="s">
        <v>144</v>
      </c>
      <c r="C183" s="101" t="s">
        <v>323</v>
      </c>
      <c r="D183" s="89">
        <f t="shared" si="32"/>
        <v>86900</v>
      </c>
      <c r="E183" s="91">
        <f t="shared" si="33"/>
        <v>60538.64</v>
      </c>
      <c r="F183" s="90">
        <f t="shared" si="31"/>
        <v>26361.360000000001</v>
      </c>
    </row>
    <row r="184" spans="1:6" s="108" customFormat="1" ht="38.25" x14ac:dyDescent="0.2">
      <c r="A184" s="67" t="s">
        <v>326</v>
      </c>
      <c r="B184" s="62" t="s">
        <v>144</v>
      </c>
      <c r="C184" s="101" t="s">
        <v>325</v>
      </c>
      <c r="D184" s="89">
        <f>D185</f>
        <v>86900</v>
      </c>
      <c r="E184" s="91">
        <f>E185</f>
        <v>60538.64</v>
      </c>
      <c r="F184" s="90">
        <f t="shared" si="31"/>
        <v>26361.360000000001</v>
      </c>
    </row>
    <row r="185" spans="1:6" s="108" customFormat="1" x14ac:dyDescent="0.2">
      <c r="A185" s="134"/>
      <c r="B185" s="62"/>
      <c r="C185" s="101" t="s">
        <v>327</v>
      </c>
      <c r="D185" s="89">
        <v>86900</v>
      </c>
      <c r="E185" s="91">
        <v>60538.64</v>
      </c>
      <c r="F185" s="90">
        <f t="shared" si="31"/>
        <v>26361.360000000001</v>
      </c>
    </row>
    <row r="186" spans="1:6" x14ac:dyDescent="0.2">
      <c r="A186" s="113" t="s">
        <v>371</v>
      </c>
      <c r="B186" s="109" t="s">
        <v>144</v>
      </c>
      <c r="C186" s="114" t="s">
        <v>419</v>
      </c>
      <c r="D186" s="110">
        <f>D187</f>
        <v>10000</v>
      </c>
      <c r="E186" s="111">
        <f>E187</f>
        <v>0</v>
      </c>
      <c r="F186" s="112">
        <f t="shared" si="31"/>
        <v>10000</v>
      </c>
    </row>
    <row r="187" spans="1:6" ht="38.25" x14ac:dyDescent="0.2">
      <c r="A187" s="69" t="s">
        <v>372</v>
      </c>
      <c r="B187" s="70" t="s">
        <v>144</v>
      </c>
      <c r="C187" s="114" t="s">
        <v>373</v>
      </c>
      <c r="D187" s="89">
        <f>D188</f>
        <v>10000</v>
      </c>
      <c r="E187" s="91">
        <f>E188</f>
        <v>0</v>
      </c>
      <c r="F187" s="89">
        <f t="shared" si="31"/>
        <v>10000</v>
      </c>
    </row>
    <row r="188" spans="1:6" ht="26.25" thickBot="1" x14ac:dyDescent="0.25">
      <c r="A188" s="67" t="s">
        <v>173</v>
      </c>
      <c r="B188" s="70" t="s">
        <v>144</v>
      </c>
      <c r="C188" s="101" t="s">
        <v>374</v>
      </c>
      <c r="D188" s="89">
        <v>10000</v>
      </c>
      <c r="E188" s="91">
        <v>0</v>
      </c>
      <c r="F188" s="89">
        <f t="shared" si="31"/>
        <v>10000</v>
      </c>
    </row>
    <row r="189" spans="1:6" ht="12.75" customHeight="1" thickBot="1" x14ac:dyDescent="0.25">
      <c r="A189" s="71" t="s">
        <v>375</v>
      </c>
      <c r="B189" s="72" t="s">
        <v>376</v>
      </c>
      <c r="C189" s="141"/>
      <c r="D189" s="89">
        <f>Доходы!D19-Расходы!D13</f>
        <v>-87200</v>
      </c>
      <c r="E189" s="89">
        <f>Доходы!E19-Расходы!E13</f>
        <v>1185888.5200000033</v>
      </c>
      <c r="F189" s="110"/>
    </row>
    <row r="190" spans="1:6" ht="12.75" customHeight="1" x14ac:dyDescent="0.2">
      <c r="C190" s="157"/>
      <c r="D190" s="73"/>
      <c r="E190" s="73"/>
      <c r="F190" s="73"/>
    </row>
    <row r="191" spans="1:6" ht="12.75" customHeight="1" x14ac:dyDescent="0.2">
      <c r="C191" s="94"/>
      <c r="D191" s="73"/>
      <c r="E191" s="73"/>
      <c r="F191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3" t="s">
        <v>329</v>
      </c>
      <c r="B1" s="213"/>
      <c r="C1" s="213"/>
      <c r="D1" s="213"/>
      <c r="E1" s="213"/>
      <c r="F1" s="213"/>
    </row>
    <row r="2" spans="1:7" ht="13.15" customHeight="1" x14ac:dyDescent="0.25">
      <c r="A2" s="192" t="s">
        <v>330</v>
      </c>
      <c r="B2" s="192"/>
      <c r="C2" s="192"/>
      <c r="D2" s="192"/>
      <c r="E2" s="192"/>
      <c r="F2" s="192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3" t="s">
        <v>21</v>
      </c>
      <c r="B4" s="177" t="s">
        <v>22</v>
      </c>
      <c r="C4" s="214" t="s">
        <v>331</v>
      </c>
      <c r="D4" s="180" t="s">
        <v>24</v>
      </c>
      <c r="E4" s="180" t="s">
        <v>25</v>
      </c>
      <c r="F4" s="186" t="s">
        <v>26</v>
      </c>
    </row>
    <row r="5" spans="1:7" ht="4.9000000000000004" customHeight="1" x14ac:dyDescent="0.2">
      <c r="A5" s="184"/>
      <c r="B5" s="178"/>
      <c r="C5" s="215"/>
      <c r="D5" s="181"/>
      <c r="E5" s="181"/>
      <c r="F5" s="187"/>
    </row>
    <row r="6" spans="1:7" ht="6" customHeight="1" x14ac:dyDescent="0.2">
      <c r="A6" s="184"/>
      <c r="B6" s="178"/>
      <c r="C6" s="215"/>
      <c r="D6" s="181"/>
      <c r="E6" s="181"/>
      <c r="F6" s="187"/>
    </row>
    <row r="7" spans="1:7" ht="4.9000000000000004" customHeight="1" x14ac:dyDescent="0.2">
      <c r="A7" s="184"/>
      <c r="B7" s="178"/>
      <c r="C7" s="215"/>
      <c r="D7" s="181"/>
      <c r="E7" s="181"/>
      <c r="F7" s="187"/>
    </row>
    <row r="8" spans="1:7" ht="6" customHeight="1" x14ac:dyDescent="0.2">
      <c r="A8" s="184"/>
      <c r="B8" s="178"/>
      <c r="C8" s="215"/>
      <c r="D8" s="181"/>
      <c r="E8" s="181"/>
      <c r="F8" s="187"/>
    </row>
    <row r="9" spans="1:7" ht="6" customHeight="1" x14ac:dyDescent="0.2">
      <c r="A9" s="184"/>
      <c r="B9" s="178"/>
      <c r="C9" s="215"/>
      <c r="D9" s="181"/>
      <c r="E9" s="181"/>
      <c r="F9" s="187"/>
    </row>
    <row r="10" spans="1:7" ht="18" customHeight="1" x14ac:dyDescent="0.2">
      <c r="A10" s="185"/>
      <c r="B10" s="179"/>
      <c r="C10" s="216"/>
      <c r="D10" s="182"/>
      <c r="E10" s="182"/>
      <c r="F10" s="188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332</v>
      </c>
      <c r="B12" s="40" t="s">
        <v>333</v>
      </c>
      <c r="C12" s="142" t="s">
        <v>145</v>
      </c>
      <c r="D12" s="143">
        <f>D18</f>
        <v>87200</v>
      </c>
      <c r="E12" s="143">
        <f>E18</f>
        <v>-1185888.5200000033</v>
      </c>
      <c r="F12" s="144" t="s">
        <v>145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334</v>
      </c>
      <c r="B14" s="43" t="s">
        <v>335</v>
      </c>
      <c r="C14" s="149" t="s">
        <v>145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336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337</v>
      </c>
      <c r="B16" s="43" t="s">
        <v>338</v>
      </c>
      <c r="C16" s="149" t="s">
        <v>145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336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339</v>
      </c>
      <c r="B18" s="40" t="s">
        <v>340</v>
      </c>
      <c r="C18" s="142" t="s">
        <v>341</v>
      </c>
      <c r="D18" s="143">
        <f>D19</f>
        <v>87200</v>
      </c>
      <c r="E18" s="143">
        <f>E19</f>
        <v>-1185888.5200000033</v>
      </c>
      <c r="F18" s="144">
        <v>0</v>
      </c>
      <c r="G18" s="145"/>
    </row>
    <row r="19" spans="1:7" ht="22.5" x14ac:dyDescent="0.2">
      <c r="A19" s="39" t="s">
        <v>342</v>
      </c>
      <c r="B19" s="40" t="s">
        <v>340</v>
      </c>
      <c r="C19" s="142" t="s">
        <v>343</v>
      </c>
      <c r="D19" s="143">
        <f>D21+D23</f>
        <v>87200</v>
      </c>
      <c r="E19" s="143">
        <f>E20+E22</f>
        <v>-1185888.5200000033</v>
      </c>
      <c r="F19" s="144">
        <v>0</v>
      </c>
      <c r="G19" s="145"/>
    </row>
    <row r="20" spans="1:7" x14ac:dyDescent="0.2">
      <c r="A20" s="39" t="s">
        <v>344</v>
      </c>
      <c r="B20" s="40" t="s">
        <v>345</v>
      </c>
      <c r="C20" s="142" t="s">
        <v>346</v>
      </c>
      <c r="D20" s="143">
        <f>D21</f>
        <v>-46672500</v>
      </c>
      <c r="E20" s="143">
        <f>E21</f>
        <v>-34758245.060000002</v>
      </c>
      <c r="F20" s="144" t="s">
        <v>391</v>
      </c>
      <c r="G20" s="145"/>
    </row>
    <row r="21" spans="1:7" ht="22.5" x14ac:dyDescent="0.2">
      <c r="A21" s="20" t="s">
        <v>347</v>
      </c>
      <c r="B21" s="21" t="s">
        <v>345</v>
      </c>
      <c r="C21" s="151" t="s">
        <v>348</v>
      </c>
      <c r="D21" s="152">
        <v>-46672500</v>
      </c>
      <c r="E21" s="152">
        <v>-34758245.060000002</v>
      </c>
      <c r="F21" s="153" t="s">
        <v>328</v>
      </c>
      <c r="G21" s="145"/>
    </row>
    <row r="22" spans="1:7" x14ac:dyDescent="0.2">
      <c r="A22" s="39" t="s">
        <v>349</v>
      </c>
      <c r="B22" s="40" t="s">
        <v>350</v>
      </c>
      <c r="C22" s="142" t="s">
        <v>351</v>
      </c>
      <c r="D22" s="143">
        <f>D23</f>
        <v>46759700</v>
      </c>
      <c r="E22" s="143">
        <f>E23</f>
        <v>33572356.539999999</v>
      </c>
      <c r="F22" s="144" t="s">
        <v>328</v>
      </c>
      <c r="G22" s="145"/>
    </row>
    <row r="23" spans="1:7" ht="22.5" x14ac:dyDescent="0.2">
      <c r="A23" s="20" t="s">
        <v>352</v>
      </c>
      <c r="B23" s="21" t="s">
        <v>350</v>
      </c>
      <c r="C23" s="151" t="s">
        <v>353</v>
      </c>
      <c r="D23" s="152">
        <v>46759700</v>
      </c>
      <c r="E23" s="152">
        <v>33572356.539999999</v>
      </c>
      <c r="F23" s="153" t="s">
        <v>328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377</v>
      </c>
      <c r="C27" t="s">
        <v>378</v>
      </c>
      <c r="D27" t="s">
        <v>470</v>
      </c>
    </row>
    <row r="29" spans="1:7" ht="12.75" customHeight="1" x14ac:dyDescent="0.2">
      <c r="E29" t="s">
        <v>429</v>
      </c>
    </row>
    <row r="31" spans="1:7" ht="12.75" customHeight="1" x14ac:dyDescent="0.2">
      <c r="A31" t="s">
        <v>379</v>
      </c>
      <c r="C31" t="s">
        <v>380</v>
      </c>
      <c r="D31" t="s">
        <v>502</v>
      </c>
    </row>
    <row r="34" spans="1:4" ht="12.75" customHeight="1" x14ac:dyDescent="0.2">
      <c r="A34" t="s">
        <v>485</v>
      </c>
      <c r="C34" t="s">
        <v>380</v>
      </c>
      <c r="D34" t="s">
        <v>484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28</v>
      </c>
    </row>
    <row r="2" spans="1:2" x14ac:dyDescent="0.2">
      <c r="A2" t="s">
        <v>355</v>
      </c>
      <c r="B2" t="s">
        <v>356</v>
      </c>
    </row>
    <row r="3" spans="1:2" x14ac:dyDescent="0.2">
      <c r="A3" t="s">
        <v>357</v>
      </c>
      <c r="B3" t="s">
        <v>5</v>
      </c>
    </row>
    <row r="4" spans="1:2" x14ac:dyDescent="0.2">
      <c r="A4" t="s">
        <v>358</v>
      </c>
      <c r="B4" t="s">
        <v>359</v>
      </c>
    </row>
    <row r="5" spans="1:2" x14ac:dyDescent="0.2">
      <c r="A5" t="s">
        <v>360</v>
      </c>
      <c r="B5" t="s">
        <v>361</v>
      </c>
    </row>
    <row r="6" spans="1:2" x14ac:dyDescent="0.2">
      <c r="A6" t="s">
        <v>362</v>
      </c>
      <c r="B6" t="s">
        <v>363</v>
      </c>
    </row>
    <row r="7" spans="1:2" x14ac:dyDescent="0.2">
      <c r="A7" t="s">
        <v>364</v>
      </c>
      <c r="B7" t="s">
        <v>363</v>
      </c>
    </row>
    <row r="8" spans="1:2" x14ac:dyDescent="0.2">
      <c r="A8" t="s">
        <v>365</v>
      </c>
      <c r="B8" t="s">
        <v>366</v>
      </c>
    </row>
    <row r="9" spans="1:2" x14ac:dyDescent="0.2">
      <c r="A9" t="s">
        <v>367</v>
      </c>
      <c r="B9" t="s">
        <v>368</v>
      </c>
    </row>
    <row r="10" spans="1:2" x14ac:dyDescent="0.2">
      <c r="A10" t="s">
        <v>369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-</vt:lpstr>
      <vt:lpstr>_params</vt:lpstr>
      <vt:lpstr>Лист1</vt:lpstr>
      <vt:lpstr>'-'!APPT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'-'!LAST_CELL</vt:lpstr>
      <vt:lpstr>Доходы!LAST_CELL</vt:lpstr>
      <vt:lpstr>Доходы!PARAMS</vt:lpstr>
      <vt:lpstr>Доходы!PERIOD</vt:lpstr>
      <vt:lpstr>Доходы!RANGE_NAMES</vt:lpstr>
      <vt:lpstr>'-'!RBEGIN_1</vt:lpstr>
      <vt:lpstr>Доходы!RBEGIN_1</vt:lpstr>
      <vt:lpstr>Расходы!RBEGIN_1</vt:lpstr>
      <vt:lpstr>Доходы!REG_DATE</vt:lpstr>
      <vt:lpstr>'-'!REND_1</vt:lpstr>
      <vt:lpstr>Доходы!REND_1</vt:lpstr>
      <vt:lpstr>'-'!S_520</vt:lpstr>
      <vt:lpstr>'-'!S_620</vt:lpstr>
      <vt:lpstr>'-'!S_700</vt:lpstr>
      <vt:lpstr>'-'!S_700A</vt:lpstr>
      <vt:lpstr>'-'!SIGN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2023-09-01T11:44:00Z</cp:lastPrinted>
  <dcterms:created xsi:type="dcterms:W3CDTF">2018-12-29T10:26:12Z</dcterms:created>
  <dcterms:modified xsi:type="dcterms:W3CDTF">2023-09-01T11:44:32Z</dcterms:modified>
</cp:coreProperties>
</file>