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!!!Disk_D\ФИНАНСИСТ\2 ФИН ОТДЕЛ\2021отчеты\"/>
    </mc:Choice>
  </mc:AlternateContent>
  <bookViews>
    <workbookView xWindow="0" yWindow="0" windowWidth="19200" windowHeight="11505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  <sheet name="Лист1" sheetId="5" r:id="rId5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Доходы!$F$90</definedName>
    <definedName name="LAST_CELL" localSheetId="2">Источники!$F$23</definedName>
    <definedName name="LAST_CELL" localSheetId="1">Расходы!#REF!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Доходы!$A$90</definedName>
    <definedName name="REND_1" localSheetId="2">Источники!$A$23</definedName>
    <definedName name="REND_1" localSheetId="1">Расходы!#REF!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 iterateDelta="1E-4"/>
</workbook>
</file>

<file path=xl/calcChain.xml><?xml version="1.0" encoding="utf-8"?>
<calcChain xmlns="http://schemas.openxmlformats.org/spreadsheetml/2006/main">
  <c r="E28" i="2" l="1"/>
  <c r="E140" i="2"/>
  <c r="D111" i="2"/>
  <c r="F118" i="2"/>
  <c r="E111" i="2" l="1"/>
  <c r="E170" i="2"/>
  <c r="E46" i="2"/>
  <c r="D46" i="2" l="1"/>
  <c r="D122" i="2"/>
  <c r="D110" i="2" s="1"/>
  <c r="D167" i="2"/>
  <c r="D170" i="2"/>
  <c r="D180" i="2"/>
  <c r="D138" i="2"/>
  <c r="D60" i="2"/>
  <c r="D59" i="2" s="1"/>
  <c r="D44" i="2"/>
  <c r="D43" i="2" s="1"/>
  <c r="D27" i="2" l="1"/>
  <c r="D41" i="1"/>
  <c r="E48" i="1"/>
  <c r="E47" i="1" s="1"/>
  <c r="D48" i="1"/>
  <c r="D47" i="1" s="1"/>
  <c r="F49" i="1"/>
  <c r="D85" i="1"/>
  <c r="D80" i="1"/>
  <c r="D67" i="1"/>
  <c r="D68" i="1"/>
  <c r="D69" i="1"/>
  <c r="D63" i="1"/>
  <c r="D64" i="1"/>
  <c r="D65" i="1"/>
  <c r="D55" i="1"/>
  <c r="D56" i="1"/>
  <c r="D57" i="1"/>
  <c r="D51" i="1"/>
  <c r="D52" i="1"/>
  <c r="D53" i="1"/>
  <c r="D44" i="1"/>
  <c r="D40" i="1"/>
  <c r="D23" i="1"/>
  <c r="D22" i="1" s="1"/>
  <c r="D39" i="1" l="1"/>
  <c r="E180" i="2" l="1"/>
  <c r="E80" i="2"/>
  <c r="E60" i="2"/>
  <c r="E59" i="2" s="1"/>
  <c r="E49" i="2" l="1"/>
  <c r="E48" i="2" s="1"/>
  <c r="E47" i="2" s="1"/>
  <c r="F93" i="1" l="1"/>
  <c r="F92" i="1"/>
  <c r="F91" i="1"/>
  <c r="E67" i="1" l="1"/>
  <c r="E69" i="1"/>
  <c r="E68" i="1" s="1"/>
  <c r="F71" i="1"/>
  <c r="E65" i="1" l="1"/>
  <c r="E64" i="1" s="1"/>
  <c r="E63" i="1" s="1"/>
  <c r="E98" i="2"/>
  <c r="E97" i="2" s="1"/>
  <c r="D92" i="2"/>
  <c r="D98" i="2"/>
  <c r="D97" i="2" s="1"/>
  <c r="D22" i="3" l="1"/>
  <c r="E30" i="1" l="1"/>
  <c r="E138" i="2" l="1"/>
  <c r="D83" i="2" l="1"/>
  <c r="F59" i="2"/>
  <c r="F60" i="2"/>
  <c r="F61" i="2"/>
  <c r="D37" i="2"/>
  <c r="E32" i="2"/>
  <c r="E31" i="2" s="1"/>
  <c r="D32" i="2"/>
  <c r="D31" i="2" s="1"/>
  <c r="D82" i="1"/>
  <c r="E83" i="2"/>
  <c r="E82" i="2" s="1"/>
  <c r="E64" i="2"/>
  <c r="E24" i="1"/>
  <c r="E23" i="1" s="1"/>
  <c r="E172" i="2"/>
  <c r="F172" i="2" s="1"/>
  <c r="D136" i="2"/>
  <c r="D72" i="2"/>
  <c r="D71" i="2" s="1"/>
  <c r="D70" i="2" s="1"/>
  <c r="F38" i="2"/>
  <c r="F42" i="2"/>
  <c r="E169" i="2"/>
  <c r="E168" i="2" s="1"/>
  <c r="E167" i="2" s="1"/>
  <c r="E166" i="2" s="1"/>
  <c r="F184" i="2"/>
  <c r="F173" i="2"/>
  <c r="F138" i="2"/>
  <c r="F139" i="2"/>
  <c r="F84" i="2"/>
  <c r="F79" i="2"/>
  <c r="F77" i="2"/>
  <c r="F73" i="2"/>
  <c r="E72" i="2"/>
  <c r="E71" i="2" s="1"/>
  <c r="E70" i="2" s="1"/>
  <c r="E78" i="2"/>
  <c r="E37" i="2"/>
  <c r="E36" i="2" s="1"/>
  <c r="D129" i="2"/>
  <c r="E165" i="2" l="1"/>
  <c r="E164" i="2" s="1"/>
  <c r="F70" i="2"/>
  <c r="F83" i="2"/>
  <c r="F71" i="2"/>
  <c r="F37" i="2"/>
  <c r="F72" i="2"/>
  <c r="D183" i="2"/>
  <c r="D76" i="2" l="1"/>
  <c r="F76" i="2" s="1"/>
  <c r="E129" i="2"/>
  <c r="E123" i="2" s="1"/>
  <c r="D78" i="2"/>
  <c r="D58" i="2" s="1"/>
  <c r="D64" i="2"/>
  <c r="D36" i="2"/>
  <c r="D35" i="2" s="1"/>
  <c r="F78" i="2" l="1"/>
  <c r="D75" i="2"/>
  <c r="E73" i="1"/>
  <c r="D19" i="3"/>
  <c r="F181" i="2"/>
  <c r="E116" i="2"/>
  <c r="E115" i="2" s="1"/>
  <c r="E114" i="2" s="1"/>
  <c r="E113" i="2" s="1"/>
  <c r="E112" i="2" s="1"/>
  <c r="D116" i="2"/>
  <c r="D115" i="2" s="1"/>
  <c r="D114" i="2" s="1"/>
  <c r="D113" i="2" s="1"/>
  <c r="D112" i="2" s="1"/>
  <c r="D82" i="2"/>
  <c r="F75" i="2" l="1"/>
  <c r="D74" i="2"/>
  <c r="F74" i="2" s="1"/>
  <c r="E22" i="1"/>
  <c r="E82" i="1"/>
  <c r="E80" i="1"/>
  <c r="E53" i="1"/>
  <c r="E52" i="1" s="1"/>
  <c r="E51" i="1" s="1"/>
  <c r="E83" i="1"/>
  <c r="E127" i="2"/>
  <c r="E85" i="1"/>
  <c r="D179" i="2"/>
  <c r="D178" i="2" s="1"/>
  <c r="D177" i="2" s="1"/>
  <c r="D176" i="2" s="1"/>
  <c r="E154" i="2"/>
  <c r="E153" i="2" s="1"/>
  <c r="E152" i="2" s="1"/>
  <c r="E151" i="2" s="1"/>
  <c r="E150" i="2" s="1"/>
  <c r="E149" i="2" s="1"/>
  <c r="D154" i="2"/>
  <c r="D153" i="2" s="1"/>
  <c r="D152" i="2" s="1"/>
  <c r="D151" i="2" s="1"/>
  <c r="D150" i="2" s="1"/>
  <c r="D149" i="2" s="1"/>
  <c r="D148" i="2" s="1"/>
  <c r="D146" i="2"/>
  <c r="D145" i="2" s="1"/>
  <c r="D144" i="2" s="1"/>
  <c r="D143" i="2" s="1"/>
  <c r="D142" i="2" s="1"/>
  <c r="D127" i="2"/>
  <c r="D126" i="2" s="1"/>
  <c r="D125" i="2" s="1"/>
  <c r="D124" i="2" s="1"/>
  <c r="D123" i="2" s="1"/>
  <c r="D175" i="2" l="1"/>
  <c r="D174" i="2" s="1"/>
  <c r="D106" i="2"/>
  <c r="D105" i="2" s="1"/>
  <c r="D104" i="2" s="1"/>
  <c r="D103" i="2" s="1"/>
  <c r="D102" i="2" s="1"/>
  <c r="D101" i="2" s="1"/>
  <c r="D100" i="2" s="1"/>
  <c r="E86" i="2"/>
  <c r="D86" i="2"/>
  <c r="D85" i="2" s="1"/>
  <c r="D63" i="2" l="1"/>
  <c r="D62" i="2" s="1"/>
  <c r="D28" i="2"/>
  <c r="D26" i="2" s="1"/>
  <c r="D22" i="2"/>
  <c r="D19" i="2" s="1"/>
  <c r="E89" i="1"/>
  <c r="E87" i="1" s="1"/>
  <c r="F64" i="1"/>
  <c r="F65" i="1"/>
  <c r="F66" i="1"/>
  <c r="F63" i="1"/>
  <c r="D21" i="2" l="1"/>
  <c r="D20" i="2" s="1"/>
  <c r="D18" i="2"/>
  <c r="E94" i="2"/>
  <c r="E93" i="2" s="1"/>
  <c r="E92" i="2" s="1"/>
  <c r="E148" i="2"/>
  <c r="D182" i="2"/>
  <c r="D94" i="2"/>
  <c r="D93" i="2" s="1"/>
  <c r="D17" i="2" l="1"/>
  <c r="D16" i="2" s="1"/>
  <c r="D80" i="2"/>
  <c r="D91" i="2"/>
  <c r="D90" i="2" s="1"/>
  <c r="D89" i="2" s="1"/>
  <c r="D88" i="2" s="1"/>
  <c r="D67" i="2" l="1"/>
  <c r="D66" i="2" s="1"/>
  <c r="D68" i="2"/>
  <c r="E131" i="2"/>
  <c r="E130" i="2" s="1"/>
  <c r="E132" i="2"/>
  <c r="E68" i="2"/>
  <c r="E67" i="2" s="1"/>
  <c r="E66" i="2" s="1"/>
  <c r="E63" i="2" l="1"/>
  <c r="E62" i="2" s="1"/>
  <c r="E58" i="2" s="1"/>
  <c r="D162" i="2"/>
  <c r="D160" i="2" s="1"/>
  <c r="F76" i="1"/>
  <c r="F75" i="1"/>
  <c r="E22" i="2"/>
  <c r="E41" i="2"/>
  <c r="D169" i="2"/>
  <c r="D165" i="2" s="1"/>
  <c r="D47" i="2"/>
  <c r="D168" i="2" l="1"/>
  <c r="D166" i="2" s="1"/>
  <c r="E40" i="2"/>
  <c r="F41" i="2"/>
  <c r="D158" i="2"/>
  <c r="D157" i="2" s="1"/>
  <c r="D156" i="2" s="1"/>
  <c r="D159" i="2"/>
  <c r="D161" i="2"/>
  <c r="F86" i="2"/>
  <c r="F87" i="2"/>
  <c r="D20" i="3"/>
  <c r="E145" i="2"/>
  <c r="E144" i="2" s="1"/>
  <c r="E143" i="2" s="1"/>
  <c r="E142" i="2" s="1"/>
  <c r="E146" i="2"/>
  <c r="E106" i="2"/>
  <c r="E105" i="2" s="1"/>
  <c r="E104" i="2" s="1"/>
  <c r="E103" i="2" s="1"/>
  <c r="E102" i="2" s="1"/>
  <c r="E101" i="2" s="1"/>
  <c r="E100" i="2" s="1"/>
  <c r="D87" i="1" l="1"/>
  <c r="D78" i="1" s="1"/>
  <c r="D77" i="1" s="1"/>
  <c r="D19" i="1" s="1"/>
  <c r="E39" i="2"/>
  <c r="F40" i="2"/>
  <c r="D164" i="2"/>
  <c r="D15" i="2" s="1"/>
  <c r="E136" i="2"/>
  <c r="E135" i="2" s="1"/>
  <c r="E134" i="2" s="1"/>
  <c r="D135" i="2"/>
  <c r="D134" i="2" s="1"/>
  <c r="D132" i="2"/>
  <c r="D131" i="2" s="1"/>
  <c r="D130" i="2" s="1"/>
  <c r="D57" i="2"/>
  <c r="E35" i="2" l="1"/>
  <c r="F39" i="2"/>
  <c r="E179" i="2"/>
  <c r="E178" i="2" s="1"/>
  <c r="E177" i="2" s="1"/>
  <c r="E176" i="2" s="1"/>
  <c r="E175" i="2" l="1"/>
  <c r="E174" i="2" s="1"/>
  <c r="F174" i="2" s="1"/>
  <c r="E162" i="2"/>
  <c r="E161" i="2" s="1"/>
  <c r="E160" i="2" s="1"/>
  <c r="E159" i="2" s="1"/>
  <c r="E158" i="2" s="1"/>
  <c r="E157" i="2" s="1"/>
  <c r="E156" i="2" s="1"/>
  <c r="E126" i="2"/>
  <c r="E125" i="2" s="1"/>
  <c r="E85" i="2"/>
  <c r="E124" i="2" l="1"/>
  <c r="E122" i="2" s="1"/>
  <c r="E110" i="2" s="1"/>
  <c r="F85" i="2"/>
  <c r="E91" i="2"/>
  <c r="E90" i="2" s="1"/>
  <c r="E89" i="2" s="1"/>
  <c r="E88" i="2" s="1"/>
  <c r="E45" i="1"/>
  <c r="E57" i="1"/>
  <c r="E56" i="1" s="1"/>
  <c r="E55" i="1" s="1"/>
  <c r="F82" i="2" l="1"/>
  <c r="E57" i="2"/>
  <c r="E79" i="1"/>
  <c r="E78" i="1" s="1"/>
  <c r="F183" i="2"/>
  <c r="E77" i="1" l="1"/>
  <c r="F31" i="2"/>
  <c r="E21" i="2"/>
  <c r="D13" i="2"/>
  <c r="D185" i="2" s="1"/>
  <c r="E41" i="1"/>
  <c r="E40" i="1" s="1"/>
  <c r="F24" i="1"/>
  <c r="E44" i="1"/>
  <c r="F48" i="1"/>
  <c r="F22" i="1"/>
  <c r="F23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42" i="1"/>
  <c r="F43" i="1"/>
  <c r="F45" i="1"/>
  <c r="F46" i="1"/>
  <c r="F47" i="1"/>
  <c r="F51" i="1"/>
  <c r="F52" i="1"/>
  <c r="F53" i="1"/>
  <c r="F54" i="1"/>
  <c r="F55" i="1"/>
  <c r="F56" i="1"/>
  <c r="F57" i="1"/>
  <c r="F58" i="1"/>
  <c r="F59" i="1"/>
  <c r="F60" i="1"/>
  <c r="F61" i="1"/>
  <c r="F62" i="1"/>
  <c r="F67" i="1"/>
  <c r="F68" i="1"/>
  <c r="F69" i="1"/>
  <c r="F70" i="1"/>
  <c r="F72" i="1"/>
  <c r="F79" i="1"/>
  <c r="F80" i="1"/>
  <c r="F81" i="1"/>
  <c r="F82" i="1"/>
  <c r="F83" i="1"/>
  <c r="F84" i="1"/>
  <c r="F85" i="1"/>
  <c r="F86" i="1"/>
  <c r="F87" i="1"/>
  <c r="F89" i="1"/>
  <c r="F90" i="1"/>
  <c r="F22" i="2"/>
  <c r="F23" i="2"/>
  <c r="F24" i="2"/>
  <c r="F25" i="2"/>
  <c r="F29" i="2"/>
  <c r="F33" i="2"/>
  <c r="F34" i="2"/>
  <c r="F35" i="2"/>
  <c r="F36" i="2"/>
  <c r="F57" i="2"/>
  <c r="F58" i="2"/>
  <c r="F62" i="2"/>
  <c r="F63" i="2"/>
  <c r="F64" i="2"/>
  <c r="F65" i="2"/>
  <c r="F66" i="2"/>
  <c r="F67" i="2"/>
  <c r="F68" i="2"/>
  <c r="F69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10" i="2"/>
  <c r="F111" i="2"/>
  <c r="F112" i="2"/>
  <c r="F113" i="2"/>
  <c r="F114" i="2"/>
  <c r="F115" i="2"/>
  <c r="F116" i="2"/>
  <c r="F117" i="2"/>
  <c r="F125" i="2"/>
  <c r="F124" i="2" s="1"/>
  <c r="F126" i="2"/>
  <c r="F127" i="2"/>
  <c r="F128" i="2"/>
  <c r="F130" i="2"/>
  <c r="F131" i="2"/>
  <c r="F132" i="2"/>
  <c r="F133" i="2"/>
  <c r="F134" i="2"/>
  <c r="F135" i="2"/>
  <c r="F136" i="2"/>
  <c r="F137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5" i="2"/>
  <c r="F176" i="2"/>
  <c r="F177" i="2"/>
  <c r="F178" i="2"/>
  <c r="F179" i="2"/>
  <c r="F180" i="2"/>
  <c r="F182" i="2"/>
  <c r="F46" i="2" l="1"/>
  <c r="F129" i="2"/>
  <c r="F123" i="2" s="1"/>
  <c r="F122" i="2" s="1"/>
  <c r="F78" i="1"/>
  <c r="F28" i="2"/>
  <c r="E26" i="2"/>
  <c r="F26" i="2" s="1"/>
  <c r="E39" i="1"/>
  <c r="F77" i="1"/>
  <c r="F21" i="2"/>
  <c r="E20" i="2"/>
  <c r="F44" i="1"/>
  <c r="F32" i="2"/>
  <c r="E27" i="2"/>
  <c r="F27" i="2" s="1"/>
  <c r="F41" i="1"/>
  <c r="F40" i="1"/>
  <c r="E17" i="2" l="1"/>
  <c r="E21" i="1"/>
  <c r="E19" i="1" s="1"/>
  <c r="E20" i="3" s="1"/>
  <c r="E16" i="2"/>
  <c r="E15" i="2" s="1"/>
  <c r="E19" i="2"/>
  <c r="F20" i="2"/>
  <c r="F39" i="1"/>
  <c r="F15" i="2" l="1"/>
  <c r="E18" i="2"/>
  <c r="F19" i="2"/>
  <c r="F21" i="1"/>
  <c r="F18" i="2" l="1"/>
  <c r="F19" i="1"/>
  <c r="F17" i="2" l="1"/>
  <c r="F16" i="2" l="1"/>
  <c r="E13" i="2" l="1"/>
  <c r="E185" i="2" s="1"/>
  <c r="E22" i="3" l="1"/>
  <c r="E19" i="3" s="1"/>
  <c r="E18" i="3" s="1"/>
  <c r="E12" i="3" s="1"/>
  <c r="F13" i="2"/>
</calcChain>
</file>

<file path=xl/sharedStrings.xml><?xml version="1.0" encoding="utf-8"?>
<sst xmlns="http://schemas.openxmlformats.org/spreadsheetml/2006/main" count="862" uniqueCount="497">
  <si>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</si>
  <si>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</si>
  <si>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</si>
  <si>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</si>
  <si>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</si>
  <si>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30.12.2018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</si>
  <si>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</si>
  <si>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</si>
  <si>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</si>
  <si>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</si>
  <si>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</si>
  <si>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</si>
  <si>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</si>
  <si>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Саркеловского сельского поселения</t>
  </si>
  <si>
    <t>ППО Саркеловского сельского поселения Цимлянского района</t>
  </si>
  <si>
    <t>Периодичность: годовая</t>
  </si>
  <si>
    <t>Единица измерения: руб.</t>
  </si>
  <si>
    <t>79230720</t>
  </si>
  <si>
    <t>951</t>
  </si>
  <si>
    <t>60657444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</si>
  <si>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</si>
  <si>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</si>
  <si>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</si>
  <si>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</si>
  <si>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</si>
  <si>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</si>
  <si>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</si>
  <si>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</si>
  <si>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</si>
  <si>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</si>
  <si>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</si>
  <si>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</si>
  <si>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</si>
  <si>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</si>
  <si>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</si>
  <si>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</si>
  <si>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</si>
  <si>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</si>
  <si>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</si>
  <si>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</si>
  <si>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</si>
  <si>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</si>
  <si>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</si>
  <si>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</si>
  <si>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</si>
  <si>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</si>
  <si>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</si>
  <si>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</si>
  <si>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</si>
  <si>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</si>
  <si>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</si>
  <si>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</si>
  <si>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</si>
  <si>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</si>
  <si>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</si>
  <si>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</si>
  <si>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</si>
  <si>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</si>
  <si>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</si>
  <si>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</si>
  <si>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</si>
  <si>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</si>
  <si>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</si>
  <si>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</si>
  <si>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</si>
  <si>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</si>
  <si>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</si>
  <si>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</si>
  <si>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</si>
  <si>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</si>
  <si>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</si>
  <si>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</si>
  <si>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</si>
  <si>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</si>
  <si>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</si>
  <si>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</si>
  <si>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</si>
  <si>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</si>
  <si>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</si>
  <si>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</si>
  <si>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</si>
  <si>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</si>
  <si>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</si>
  <si>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</si>
  <si>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</si>
  <si>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</si>
  <si>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</si>
  <si>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</si>
  <si>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</si>
  <si>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</si>
  <si>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</si>
  <si>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</si>
  <si>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</si>
  <si>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</si>
  <si>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</si>
  <si>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</si>
  <si>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</si>
  <si>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</si>
  <si>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</si>
  <si>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</si>
  <si>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</si>
  <si>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</si>
  <si>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</si>
  <si>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</si>
  <si>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</si>
  <si>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ПРОДАЖИ МАТЕРИАЛЬНЫХ И НЕМАТЕРИАЛЬНЫХ АКТИВОВ</t>
  </si>
  <si>
    <t>951 11400000000000000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</si>
  <si>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</si>
  <si>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</si>
  <si>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</si>
  <si>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</si>
  <si>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</si>
  <si>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</si>
  <si>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</si>
  <si>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</si>
  <si>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</si>
  <si>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857 11651040020000140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</si>
  <si>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</si>
  <si>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</si>
  <si>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</si>
  <si>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</si>
  <si>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</si>
  <si>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</si>
  <si>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</si>
  <si>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</si>
  <si>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</si>
  <si>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</si>
  <si>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</si>
  <si>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</si>
  <si>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</si>
  <si>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</si>
  <si>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</si>
  <si>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</si>
  <si>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</si>
  <si>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</si>
  <si>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</si>
  <si>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</si>
  <si>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</si>
  <si>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</si>
  <si>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</si>
  <si>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</si>
  <si>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</si>
  <si>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</si>
  <si>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</si>
  <si>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</si>
  <si>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</si>
  <si>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</si>
  <si>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</si>
  <si>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</si>
  <si>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САРКЕЛОВСКОГО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</si>
  <si>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</si>
  <si>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</si>
  <si>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</si>
  <si>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</si>
  <si>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</si>
  <si>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Саркеловского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</si>
  <si>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</si>
  <si>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</si>
  <si>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муниципальных органов Саркеловского сельского поселения в рамках обеспечения деятельности Администрации Саркеловского сельского поселения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</si>
  <si>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</si>
  <si>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</si>
  <si>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</si>
  <si>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</si>
  <si>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</si>
  <si>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</si>
  <si>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</si>
  <si>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</si>
  <si>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</si>
  <si>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</si>
  <si>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</si>
  <si>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Саркеловского сельского поселения в рамках обеспечения деятельности Администрации Саркеловского сельского поселения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</si>
  <si>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</si>
  <si>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</si>
  <si>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</si>
  <si>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</si>
  <si>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</si>
  <si>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</si>
  <si>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</si>
  <si>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Администрации Саркеловского сельского поселения</t>
  </si>
  <si>
    <t xml:space="preserve">951 0104 8910099990 000 </t>
  </si>
  <si>
    <t>Иные бюджетные ассигнования</t>
  </si>
  <si>
    <t>Уплата налогов, сборов и иных платежей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</si>
  <si>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</si>
  <si>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</si>
  <si>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</si>
  <si>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</si>
  <si>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Непрограммные расходы муниципальных органов Саркеловского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</si>
  <si>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</si>
  <si>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</si>
  <si>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</si>
  <si>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Саркеловского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</si>
  <si>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</si>
  <si>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</si>
  <si>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</si>
  <si>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</si>
  <si>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</si>
  <si>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</si>
  <si>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</si>
  <si>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</si>
  <si>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Саркеловского сельского поселения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</si>
  <si>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</si>
  <si>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</si>
  <si>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</si>
  <si>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</si>
  <si>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 имущества, признание прав и регулирование отношений по муниципальной  собственности Саркеловского сельского поселения в рамках непрограммных расходов муниципальных  органов Саркеловского сельского поселения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</si>
  <si>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</si>
  <si>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</si>
  <si>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</si>
  <si>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</si>
  <si>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Прочие расходы обеспечения деятельности Администрации Саркеловского сельского поселения в рамках непрограммных  расходов муниципальных органов Саркеловского сельского поселения</t>
  </si>
  <si>
    <t xml:space="preserve">951 0113 9990099890 000 </t>
  </si>
  <si>
    <t xml:space="preserve">951 0113 9990099890 800 </t>
  </si>
  <si>
    <t xml:space="preserve">951 0113 9990099890 850 </t>
  </si>
  <si>
    <t xml:space="preserve">951 0113 9990099890 853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</si>
  <si>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</si>
  <si>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</si>
  <si>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</si>
  <si>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</si>
  <si>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</si>
  <si>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</si>
  <si>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Саркеловского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</si>
  <si>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</si>
  <si>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</si>
  <si>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</si>
  <si>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</si>
  <si>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</si>
  <si>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</si>
  <si>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</si>
  <si>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</si>
  <si>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</si>
  <si>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</si>
  <si>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</si>
  <si>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</si>
  <si>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Саркеловского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</si>
  <si>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951 0309 0300000000 000 </t>
  </si>
  <si>
    <t>Подпрограмма «Пожарная безопасность»</t>
  </si>
  <si>
    <t xml:space="preserve">951 0309 0310000000 000 </t>
  </si>
  <si>
    <t>Мероприятия по обеспечению пожарной безопасности в рамках подпрограммы «Пожарная безопасность» муниципальной программы Саркеловского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</si>
  <si>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951 0309 0310021670 000 </t>
  </si>
  <si>
    <t xml:space="preserve">951 0309 0310021670 200 </t>
  </si>
  <si>
    <t xml:space="preserve">951 0309 0310021670 240 </t>
  </si>
  <si>
    <t xml:space="preserve">951 0309 0310021670 244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</si>
  <si>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</si>
  <si>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</si>
  <si>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</si>
  <si>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</si>
  <si>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"Обеспечение качественными жилищно-коммунальными услугами населения"</t>
  </si>
  <si>
    <t xml:space="preserve">951 0501 0100000000 000 </t>
  </si>
  <si>
    <t>Подпрограмма "Развитие жилищного хозяйства в Саркеловском сельском поселении"</t>
  </si>
  <si>
    <t xml:space="preserve">951 0501 0110000000 000 </t>
  </si>
  <si>
    <t>Расходы на уплату взносов на капитальный ремонт за жилые и нежилые помещения, находящиеся в муниципальной собственности в рамках подпрограммы «Развитие жилищного хозяйства в Саркеловском сельском поселении» программы «Обеспечение качественными жилищно-коммунальными услугами населения»</t>
  </si>
  <si>
    <t xml:space="preserve">951 0501 0110023050 000 </t>
  </si>
  <si>
    <t xml:space="preserve">951 0501 0110023050 200 </t>
  </si>
  <si>
    <t xml:space="preserve">951 0501 0110023050 240 </t>
  </si>
  <si>
    <t xml:space="preserve">951 0501 0110023050 244 </t>
  </si>
  <si>
    <t>Благоустройство</t>
  </si>
  <si>
    <t xml:space="preserve">951 0503 0000000000 000 </t>
  </si>
  <si>
    <t xml:space="preserve">951 0503 0100000000 000 </t>
  </si>
  <si>
    <t>Подпрограмма «Создание условий для обеспечения качественными коммунальными услугами населения Саркеловского сельского поселения»</t>
  </si>
  <si>
    <t xml:space="preserve">951 0503 0120000000 000 </t>
  </si>
  <si>
    <t>Мероприятия по обслуживанию сетей уличного освещения в рамках подпрограммы  «Создание условий для обеспечения качественными коммунальными услугами населения Саркеловского сельского поселения» муниципальной программы Саркеловского сельского поселения «Обеспечение качественными жилищно-коммунальными услугами населения»</t>
  </si>
  <si>
    <t xml:space="preserve">951 0503 0120023010 000 </t>
  </si>
  <si>
    <t xml:space="preserve">951 0503 0120023010 200 </t>
  </si>
  <si>
    <t xml:space="preserve">951 0503 0120023010 240 </t>
  </si>
  <si>
    <t>Подпрограмма «Благоустройство населенных пунктов Саркеловского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</si>
  <si>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</si>
  <si>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Саркеловского сельского поселения» муниципальной программы Саркеловского сельского поселения «Обеспечение качественными жилищно-коммунальными услугами населения»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</si>
  <si>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</si>
  <si>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</si>
  <si>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</si>
  <si>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</si>
  <si>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Саркеловского сельского поселения» программы Саркеловского сельского поселения «Обеспечение качественными жилищно-коммунальными услугами населения»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</si>
  <si>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</si>
  <si>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</si>
  <si>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</si>
  <si>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</si>
  <si>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Муниципальная программа Саркеловского сельского поселения «Энергоэффективность и развитие энергетики»</t>
  </si>
  <si>
    <t xml:space="preserve">951 0503 0800000000 000 </t>
  </si>
  <si>
    <t>Подпрограмма «Энергосбережение и повышение энергетической эффективности»</t>
  </si>
  <si>
    <t xml:space="preserve">951 0503 0810000000 000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</si>
  <si>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в рамках подпрограммы «Энергосбережение и повышение энергетической эффективности»  муниципальной программы Саркеловского сельского поселения «Энергоэффективность и развитие энергетики»</t>
  </si>
  <si>
    <t xml:space="preserve">951 0503 0810022620 000 </t>
  </si>
  <si>
    <t xml:space="preserve">951 0503 0810022620 200 </t>
  </si>
  <si>
    <t xml:space="preserve">951 0503 0810022620 240 </t>
  </si>
  <si>
    <t xml:space="preserve">951 0503 0810022620 244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</si>
  <si>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</si>
  <si>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</si>
  <si>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</si>
  <si>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</si>
  <si>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Саркеловского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</si>
  <si>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</si>
  <si>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</si>
  <si>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</si>
  <si>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«Формирование комплексной системы управления отходами и вторичными материальными ресурсами» муниципальной программы Саркеловского сельского поселения «Охрана окружающей среды и рациональное природопользование»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</si>
  <si>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</si>
  <si>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</si>
  <si>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</si>
  <si>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</si>
  <si>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</si>
  <si>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</si>
  <si>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</si>
  <si>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</si>
  <si>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</si>
  <si>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</si>
  <si>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дополнительное образование работников муниципальных органов Саркеловского сельского поселения в рамках непрограммных расходов муниципальных органов Саркеловского сельского поселения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</si>
  <si>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</si>
  <si>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</si>
  <si>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</si>
  <si>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</si>
  <si>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</si>
  <si>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</si>
  <si>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</si>
  <si>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</si>
  <si>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Саркеловского сельского поселения «Развитие культуры и туризма»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</si>
  <si>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</si>
  <si>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</si>
  <si>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</si>
  <si>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Саркеловского сельского поселения Цимлянского района в рамках подпрограммы «Развитие культуры» муниципальной программы Саркеловского сельского поселения «Развитие культуры и туризма»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</si>
  <si>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</si>
  <si>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</si>
  <si>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</si>
  <si>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</si>
  <si>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</si>
  <si>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</si>
  <si>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</si>
  <si>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</si>
  <si>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</si>
  <si>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</si>
  <si>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</si>
  <si>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</si>
  <si>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</si>
  <si>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Саркеловского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</si>
  <si>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</si>
  <si>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</si>
  <si>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</si>
  <si>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Социальные выплаты гражданам, кроме публичных нормативных социальных выплат</t>
  </si>
  <si>
    <t xml:space="preserve">951 1001 9990010050 320 </t>
  </si>
  <si>
    <t>Пособия, компенсации и иные социальные выплаты гражданам, кроме публичных нормативных обязательств</t>
  </si>
  <si>
    <t xml:space="preserve">951 1001 9990010050 321 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</si>
  <si>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</si>
  <si>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</si>
  <si>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</si>
  <si>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</si>
  <si>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</si>
  <si>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</si>
  <si>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</si>
  <si>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</si>
  <si>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</si>
  <si>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</si>
  <si>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</si>
  <si>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</si>
  <si>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</si>
  <si>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</si>
  <si>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</si>
  <si>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</si>
  <si>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</si>
  <si>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</si>
  <si>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</si>
  <si>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</si>
  <si>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</si>
  <si>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</si>
  <si>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</si>
  <si>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</si>
  <si>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</si>
  <si>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</si>
  <si>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</si>
  <si>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</si>
  <si>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</si>
  <si>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</si>
  <si>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</si>
  <si>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</si>
  <si>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</si>
  <si>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</si>
  <si>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</si>
  <si>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</si>
  <si>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</si>
  <si>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</si>
  <si>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C:\Users\Оля\Desktop\Выгрузка из АЦК\117\117Y01.txt</t>
  </si>
  <si>
    <t>Доходы/EXPORT_SRC_CODE</t>
  </si>
  <si>
    <t>058041-06</t>
  </si>
  <si>
    <t>Доходы/PERIOD</t>
  </si>
  <si>
    <t>Мероприятия по обеспечению безопасности на воде  в рамках подпрограммы «Обеспечении  безопасности на воде » муниципальной программы Саркеловского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</si>
  <si>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951 0309 0330021710 240 </t>
  </si>
  <si>
    <t>951 0309 0330021710 244</t>
  </si>
  <si>
    <t>ФИЗИЧЕСКАЯ КУЛЬТУРА И СПОРТ</t>
  </si>
  <si>
    <t>Физкультурные и массовые  мероприяия в рамках подпрограммы "Развитие физической культуры и масового спорта Саркеловского сельского поселения</t>
  </si>
  <si>
    <t>951 11010610021950 240</t>
  </si>
  <si>
    <t>951 11010610021950 244</t>
  </si>
  <si>
    <t>Результат исполнения бюджета (дефицит / профицит)</t>
  </si>
  <si>
    <t>450</t>
  </si>
  <si>
    <t>Руководитель</t>
  </si>
  <si>
    <t>_______________________</t>
  </si>
  <si>
    <t>А.В. Миненко</t>
  </si>
  <si>
    <t>Руководитель финансово-экономической службы</t>
  </si>
  <si>
    <t>________________________</t>
  </si>
  <si>
    <t>Главный бухгалтер</t>
  </si>
  <si>
    <t xml:space="preserve">Обеспечение общественного порядка и продиводействие преступности </t>
  </si>
  <si>
    <t>Муниципальная программа Саркеловского сельского поселения "Обеспечение общественного порядка и продиводейстаие преступности"</t>
  </si>
  <si>
    <t>951 0113 0000000000 000</t>
  </si>
  <si>
    <t>951 0113 0200000000 000</t>
  </si>
  <si>
    <t>Подпрограмма "Противодействие коррупции в саркеловском сельском поселении "</t>
  </si>
  <si>
    <t>Подпрограмма "Комплексные меры противодействия злоупотреблению наркотиками и их незаконному обороту "</t>
  </si>
  <si>
    <t xml:space="preserve">по инным текущим поступлениям </t>
  </si>
  <si>
    <t xml:space="preserve">от невынесненных поступлений </t>
  </si>
  <si>
    <t>951 11701050100000000</t>
  </si>
  <si>
    <t>951 11701050100000180</t>
  </si>
  <si>
    <t xml:space="preserve">            </t>
  </si>
  <si>
    <t>М.А. Харитонова</t>
  </si>
  <si>
    <t xml:space="preserve">951 0104 8910099990 850 </t>
  </si>
  <si>
    <t>ДОХОДЫ ОТ ОКАЗАНИЯ ПЛАТНЫХ УСЛУГ И КОМПЕНСАЦИИ ЗАТРАТ ГОСУДАРСТВА</t>
  </si>
  <si>
    <t>Доходы от компенсации затрат государства</t>
  </si>
  <si>
    <t>Доходы, поступающие в порядке возмещения расходов , понесенных в связи с эксплуатацией имущества</t>
  </si>
  <si>
    <t>Доходы, поступающие в порядке возмещения расходов , понесенных в связи с эксплуатацией имущества сельских поселений</t>
  </si>
  <si>
    <t>951 11300000000000000</t>
  </si>
  <si>
    <t>951 11302000000000130</t>
  </si>
  <si>
    <t>951 11302060000000130</t>
  </si>
  <si>
    <t>951 11302065100000130</t>
  </si>
  <si>
    <t>Иные межбюджетные трансферты на осуществление полномочий по внутреннему муниципальному финансовому контролю  Саркеловского сельского поселения в рамках непрограммных расходов муниципальных  органов Саркеловского сельского поселени(Иные межбюджетные трансферты)</t>
  </si>
  <si>
    <t>802 1 16 02020 02 0000 140</t>
  </si>
  <si>
    <t>Иные поступления</t>
  </si>
  <si>
    <t>В.И. Трайнина</t>
  </si>
  <si>
    <t>Расходы на консультационную и информационную поддержку субъектов малого и среднего предпринимательства в рамках подпрограммы «Развитие субъектов малого и среднего предпринимательства» муниципальной программы Саркеловского сельского поселения «Создание условий для развития малого и среднего предпринимательства»  (Иные закупки товаров, работ и услуг для обеспечения государственных (муниципальных) нужд)</t>
  </si>
  <si>
    <t>Муниципальная программа Саркеловского сельского поселения «Создание условий для развития малого и среднего предпринимательства</t>
  </si>
  <si>
    <t>Подпрограмма «Развитие субъектов малого и среднего предпринимательства»</t>
  </si>
  <si>
    <t>951 0113 0910022050 240</t>
  </si>
  <si>
    <t>951 0113 0910022050 244</t>
  </si>
  <si>
    <t>951 0113 0910000000 000</t>
  </si>
  <si>
    <t>951 0113 0910022050 200</t>
  </si>
  <si>
    <t>951 0113 9990085010 540</t>
  </si>
  <si>
    <t>951 0113 9990099890 240</t>
  </si>
  <si>
    <t xml:space="preserve">951 0113 9990099890 244 </t>
  </si>
  <si>
    <t>Расходы на страхование, постановку на учет, содержание и обслуживание специализированной коммунальной техники Саркеловского сельского поселения (Иные закупки товаров, работ и услуг для обеспечения государственных (муниципальных) нужд)</t>
  </si>
  <si>
    <t xml:space="preserve">951 0113 9990022970 000 </t>
  </si>
  <si>
    <t>951 0113 9990022970 200</t>
  </si>
  <si>
    <t>951 0113 9990022970 240</t>
  </si>
  <si>
    <t>951 0113 9990022970 244</t>
  </si>
  <si>
    <t xml:space="preserve">951 0113 9990022990 000 </t>
  </si>
  <si>
    <t>Расходы на приобретение ,установку технического присоединения (к объектам инжененрных комуникаций), включая подготовку основания модульного здания</t>
  </si>
  <si>
    <t>951 0113 9990022990 200</t>
  </si>
  <si>
    <t>951 0113 9990022990 240</t>
  </si>
  <si>
    <t xml:space="preserve">951 0113 9990022990 244 </t>
  </si>
  <si>
    <t>951 11 01 0600000000 000</t>
  </si>
  <si>
    <t>951 11700000000000000</t>
  </si>
  <si>
    <t>951 11705050100000180</t>
  </si>
  <si>
    <t xml:space="preserve">951 0104 9990023060 240 </t>
  </si>
  <si>
    <t xml:space="preserve">951 0104 9990023060 244 </t>
  </si>
  <si>
    <t xml:space="preserve">Расходы  на финансовое обеспечение мероприятий, связанных с профилактикой и устранением последствий распространения коронавирусной инфекции в рамках непрограммных расходов муниципальных органов Саркеловского сельского поселения </t>
  </si>
  <si>
    <t>951 0113 9990085010 500</t>
  </si>
  <si>
    <t xml:space="preserve">951 0113 9990029100 240 </t>
  </si>
  <si>
    <t xml:space="preserve">951 0113 9990029100 244 </t>
  </si>
  <si>
    <t xml:space="preserve">Мероприятия , осуществляемые за счет остатков ликвидируемого муниципального дорожного фонда в целях выполнения обязательств, связанных с принятием объектов дорожной деятельности в муниципальную собственность </t>
  </si>
  <si>
    <t xml:space="preserve">951 0503 0130023060 240 </t>
  </si>
  <si>
    <t xml:space="preserve">951 0503 0130023060 244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</si>
  <si>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 в рамках подпрограммы  «Благоустройство населенных пунктов Саркеловского сельского поселения» программы Саркеловского сельского поселения «Обеспечение качественными жилищно-коммунальными услугами населения»</t>
  </si>
  <si>
    <t xml:space="preserve"> </t>
  </si>
  <si>
    <t>951 0113 0210021540 240</t>
  </si>
  <si>
    <t>951 0113 0210021540 244</t>
  </si>
  <si>
    <t>951 0113 0230021610 240</t>
  </si>
  <si>
    <t>951 0113 0230021610 244</t>
  </si>
  <si>
    <t xml:space="preserve">951 0113 9990000190 000 </t>
  </si>
  <si>
    <t>951 0113 9990000190 240</t>
  </si>
  <si>
    <t>951 0113 9990000190 244</t>
  </si>
  <si>
    <t>Расходы на обеспечеие функций муниципальных органов Саркеловского сельского поселения по иным непрограммным мероприятиям в рамках непрограммных расходов муниципальных органов Саркеловского сельского поселения</t>
  </si>
  <si>
    <t>Межбюджетные трансферты 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</si>
  <si>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951 20240014100000151</t>
  </si>
  <si>
    <t>802 1 16 101230 01 0101 140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</si>
  <si>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</si>
  <si>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ПРОЧИЕ БЕЗВОЗМЕЗДНЫЕ ПОСТУПЛЕНИЯ</t>
  </si>
  <si>
    <t>Прочие безвозмездные поступления в бюджеты сельских поселений</t>
  </si>
  <si>
    <t>951 20705000100000150</t>
  </si>
  <si>
    <t>951 20700000000000000</t>
  </si>
  <si>
    <t>951 20705030100000151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</si>
  <si>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</si>
  <si>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182 10606043101000110</t>
  </si>
  <si>
    <t>182 10606043102100110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</si>
  <si>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</si>
  <si>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951 0104 8910000190 247</t>
  </si>
  <si>
    <t>Закупка энергетических ресурсов</t>
  </si>
  <si>
    <t xml:space="preserve">951 0107 0000000000 000 </t>
  </si>
  <si>
    <t>951 0107 9990090350 000</t>
  </si>
  <si>
    <t>Обеспечение проведения выборов и референдумов</t>
  </si>
  <si>
    <t>Расходы на проведение выборов в представительный орган муниципального образования "Саркеловское сельское поселение" в рамках непрограммных расходов муниципальных органов Саркеловского сельского поселени</t>
  </si>
  <si>
    <t>Специальные расходы</t>
  </si>
  <si>
    <t>951 0107 9990090350 880</t>
  </si>
  <si>
    <t xml:space="preserve">951 0503 0120023010 247 </t>
  </si>
  <si>
    <t xml:space="preserve">951 0503 0130085020 540 </t>
  </si>
  <si>
    <t>951 0503 0130085020 540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</si>
  <si>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  Саркеловского сельского поселения  в рамках подпрограммы  «Благоустройство населенных пунктов Саркеловского сельского поселения» программы Саркеловского сельского поселения «Обеспечение качественными жилищно-коммунальными услугами населения»</t>
  </si>
  <si>
    <t>951 0801 0410023290 240</t>
  </si>
  <si>
    <t>Расходы на капитальный ремонт муниципальных учреждений культуры в рамках подпрограммы "Развитие культуры " Муниципальной программы Саркеловского сельского поселения "Развитие культуры и туризма"</t>
  </si>
  <si>
    <t>951 0801 0410023290 244</t>
  </si>
  <si>
    <t>Расходы на мероприятия по сносу расселенных аварийных жилых домов, признанных непригодными для проживания в рамках подпрограммы "Оказание мер государственной поддержки в улучшении жилищных условий отдельным категориям граждан" муниципальной программы Саркеловского сельского поселени "Обеспечение доступным и комфортным жильем населения Саркеловского сельского поселения" (Иные закупки товаров, работ и услуг для обеспечения государственных (муниципальных) нужд)</t>
  </si>
  <si>
    <t>951 0501 0710023220 000</t>
  </si>
  <si>
    <t>951 0501 0710023220 200</t>
  </si>
  <si>
    <t>951 0501 0710023220 240</t>
  </si>
  <si>
    <t>951 0501 0710023220 244</t>
  </si>
  <si>
    <t>на 01.04.2021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</si>
</sst>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\ &quot;г.&quot;"/>
    <numFmt numFmtId="165" formatCode="?"/>
    <numFmt numFmtId="166" formatCode="#,##0.00\ &quot;₽&quot;"/>
  </numFmts>
  <fonts count="17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9"/>
      <name val="Times New Roman"/>
      <family val="1"/>
      <charset val="204"/>
    </font>
    <font>
      <b/>
      <sz val="8"/>
      <name val="Arial Cyr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u/>
      <sz val="8"/>
      <name val="Arial Cyr"/>
    </font>
    <font>
      <sz val="8"/>
      <color rgb="FF22272F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17">
    <xf numFmtId="0" fontId="0" fillId="0" borderId="0" xfId="0"/>
    <xf numFmtId="0" fontId="2" fillId="0" borderId="0" xfId="0" applyFont="1" applyBorder="1" applyAlignment="1" applyProtection="1"/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3" fillId="0" borderId="0" xfId="0" applyFont="1" applyBorder="1" applyAlignment="1" applyProtection="1"/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" fontId="4" fillId="0" borderId="15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0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0" fontId="2" fillId="0" borderId="41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2" fillId="0" borderId="0" xfId="0" applyFont="1" applyFill="1" applyBorder="1" applyAlignment="1" applyProtection="1"/>
    <xf numFmtId="0" fontId="2" fillId="0" borderId="0" xfId="0" applyFont="1" applyFill="1" applyBorder="1" applyAlignment="1" applyProtection="1">
      <alignment horizontal="right"/>
    </xf>
    <xf numFmtId="49" fontId="2" fillId="0" borderId="0" xfId="0" applyNumberFormat="1" applyFont="1" applyFill="1" applyBorder="1" applyAlignment="1" applyProtection="1">
      <alignment horizontal="right"/>
    </xf>
    <xf numFmtId="0" fontId="1" fillId="0" borderId="0" xfId="0" applyFont="1" applyFill="1" applyBorder="1" applyAlignment="1" applyProtection="1">
      <alignment horizontal="center"/>
    </xf>
    <xf numFmtId="49" fontId="2" fillId="0" borderId="19" xfId="0" applyNumberFormat="1" applyFont="1" applyFill="1" applyBorder="1" applyAlignment="1" applyProtection="1">
      <alignment horizontal="center" vertical="center"/>
    </xf>
    <xf numFmtId="0" fontId="0" fillId="0" borderId="0" xfId="0" applyFill="1"/>
    <xf numFmtId="14" fontId="0" fillId="0" borderId="0" xfId="0" applyNumberFormat="1"/>
    <xf numFmtId="0" fontId="5" fillId="0" borderId="0" xfId="0" applyFont="1"/>
    <xf numFmtId="0" fontId="6" fillId="2" borderId="0" xfId="0" applyFont="1" applyFill="1"/>
    <xf numFmtId="0" fontId="6" fillId="2" borderId="0" xfId="0" applyFont="1" applyFill="1" applyBorder="1" applyAlignment="1" applyProtection="1">
      <alignment horizontal="left"/>
    </xf>
    <xf numFmtId="0" fontId="6" fillId="2" borderId="27" xfId="0" applyFont="1" applyFill="1" applyBorder="1" applyAlignment="1" applyProtection="1"/>
    <xf numFmtId="0" fontId="6" fillId="0" borderId="0" xfId="0" applyFont="1"/>
    <xf numFmtId="0" fontId="6" fillId="2" borderId="17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6" xfId="0" applyFont="1" applyFill="1" applyBorder="1" applyAlignment="1" applyProtection="1"/>
    <xf numFmtId="49" fontId="6" fillId="2" borderId="21" xfId="0" applyNumberFormat="1" applyFont="1" applyFill="1" applyBorder="1" applyAlignment="1" applyProtection="1">
      <alignment horizontal="left" wrapText="1"/>
    </xf>
    <xf numFmtId="49" fontId="6" fillId="2" borderId="25" xfId="0" applyNumberFormat="1" applyFont="1" applyFill="1" applyBorder="1" applyAlignment="1" applyProtection="1">
      <alignment horizontal="center" wrapText="1"/>
    </xf>
    <xf numFmtId="165" fontId="6" fillId="2" borderId="21" xfId="0" applyNumberFormat="1" applyFont="1" applyFill="1" applyBorder="1" applyAlignment="1" applyProtection="1">
      <alignment horizontal="left" wrapText="1"/>
    </xf>
    <xf numFmtId="49" fontId="6" fillId="2" borderId="31" xfId="0" applyNumberFormat="1" applyFont="1" applyFill="1" applyBorder="1" applyAlignment="1" applyProtection="1">
      <alignment horizontal="left" wrapText="1"/>
    </xf>
    <xf numFmtId="49" fontId="6" fillId="2" borderId="37" xfId="0" applyNumberFormat="1" applyFont="1" applyFill="1" applyBorder="1" applyAlignment="1" applyProtection="1">
      <alignment horizontal="center" wrapText="1"/>
    </xf>
    <xf numFmtId="165" fontId="6" fillId="2" borderId="24" xfId="0" applyNumberFormat="1" applyFont="1" applyFill="1" applyBorder="1" applyAlignment="1">
      <alignment horizontal="justify" vertical="top" wrapText="1"/>
    </xf>
    <xf numFmtId="49" fontId="6" fillId="2" borderId="26" xfId="0" applyNumberFormat="1" applyFont="1" applyFill="1" applyBorder="1" applyAlignment="1" applyProtection="1">
      <alignment horizontal="left" wrapText="1"/>
    </xf>
    <xf numFmtId="49" fontId="6" fillId="2" borderId="24" xfId="0" applyNumberFormat="1" applyFont="1" applyFill="1" applyBorder="1" applyAlignment="1" applyProtection="1">
      <alignment horizontal="left" wrapText="1"/>
    </xf>
    <xf numFmtId="49" fontId="6" fillId="2" borderId="0" xfId="0" applyNumberFormat="1" applyFont="1" applyFill="1" applyBorder="1" applyAlignment="1" applyProtection="1">
      <alignment horizontal="left" wrapText="1"/>
    </xf>
    <xf numFmtId="49" fontId="6" fillId="2" borderId="24" xfId="0" applyNumberFormat="1" applyFont="1" applyFill="1" applyBorder="1" applyAlignment="1" applyProtection="1">
      <alignment horizontal="center" wrapText="1"/>
    </xf>
    <xf numFmtId="49" fontId="6" fillId="0" borderId="38" xfId="0" applyNumberFormat="1" applyFont="1" applyBorder="1" applyAlignment="1" applyProtection="1">
      <alignment horizontal="left" wrapText="1"/>
    </xf>
    <xf numFmtId="49" fontId="6" fillId="0" borderId="39" xfId="0" applyNumberFormat="1" applyFont="1" applyBorder="1" applyAlignment="1" applyProtection="1">
      <alignment horizontal="center" wrapText="1"/>
    </xf>
    <xf numFmtId="0" fontId="7" fillId="2" borderId="0" xfId="0" applyFont="1" applyFill="1"/>
    <xf numFmtId="0" fontId="7" fillId="2" borderId="0" xfId="0" applyFont="1" applyFill="1" applyBorder="1" applyAlignment="1" applyProtection="1">
      <alignment horizontal="center"/>
    </xf>
    <xf numFmtId="49" fontId="7" fillId="2" borderId="0" xfId="0" applyNumberFormat="1" applyFont="1" applyFill="1" applyBorder="1" applyAlignment="1" applyProtection="1"/>
    <xf numFmtId="49" fontId="7" fillId="2" borderId="36" xfId="0" applyNumberFormat="1" applyFont="1" applyFill="1" applyBorder="1" applyAlignment="1" applyProtection="1">
      <alignment horizontal="center" vertical="center" wrapText="1"/>
    </xf>
    <xf numFmtId="49" fontId="7" fillId="2" borderId="13" xfId="0" applyNumberFormat="1" applyFont="1" applyFill="1" applyBorder="1" applyAlignment="1" applyProtection="1">
      <alignment vertical="center"/>
    </xf>
    <xf numFmtId="49" fontId="7" fillId="2" borderId="32" xfId="0" applyNumberFormat="1" applyFont="1" applyFill="1" applyBorder="1" applyAlignment="1" applyProtection="1">
      <alignment horizontal="center" vertical="center" wrapText="1"/>
    </xf>
    <xf numFmtId="49" fontId="7" fillId="2" borderId="16" xfId="0" applyNumberFormat="1" applyFont="1" applyFill="1" applyBorder="1" applyAlignment="1" applyProtection="1">
      <alignment vertical="center"/>
    </xf>
    <xf numFmtId="49" fontId="7" fillId="2" borderId="1" xfId="0" applyNumberFormat="1" applyFont="1" applyFill="1" applyBorder="1" applyAlignment="1" applyProtection="1">
      <alignment horizontal="center" vertical="center"/>
    </xf>
    <xf numFmtId="49" fontId="7" fillId="2" borderId="18" xfId="0" applyNumberFormat="1" applyFont="1" applyFill="1" applyBorder="1" applyAlignment="1" applyProtection="1">
      <alignment horizontal="center" vertical="center"/>
    </xf>
    <xf numFmtId="49" fontId="7" fillId="2" borderId="20" xfId="0" applyNumberFormat="1" applyFont="1" applyFill="1" applyBorder="1" applyAlignment="1" applyProtection="1">
      <alignment horizontal="center" vertical="center"/>
    </xf>
    <xf numFmtId="4" fontId="7" fillId="2" borderId="15" xfId="0" applyNumberFormat="1" applyFont="1" applyFill="1" applyBorder="1" applyAlignment="1" applyProtection="1">
      <alignment horizontal="right"/>
    </xf>
    <xf numFmtId="4" fontId="7" fillId="2" borderId="32" xfId="0" applyNumberFormat="1" applyFont="1" applyFill="1" applyBorder="1" applyAlignment="1" applyProtection="1">
      <alignment horizontal="right"/>
    </xf>
    <xf numFmtId="4" fontId="7" fillId="2" borderId="16" xfId="0" applyNumberFormat="1" applyFont="1" applyFill="1" applyBorder="1" applyAlignment="1" applyProtection="1">
      <alignment horizontal="right"/>
    </xf>
    <xf numFmtId="0" fontId="7" fillId="2" borderId="29" xfId="0" applyFont="1" applyFill="1" applyBorder="1" applyAlignment="1" applyProtection="1">
      <alignment horizontal="right"/>
    </xf>
    <xf numFmtId="0" fontId="7" fillId="2" borderId="29" xfId="0" applyFont="1" applyFill="1" applyBorder="1" applyAlignment="1" applyProtection="1"/>
    <xf numFmtId="0" fontId="7" fillId="2" borderId="30" xfId="0" applyFont="1" applyFill="1" applyBorder="1" applyAlignment="1" applyProtection="1"/>
    <xf numFmtId="4" fontId="7" fillId="2" borderId="24" xfId="0" applyNumberFormat="1" applyFont="1" applyFill="1" applyBorder="1" applyAlignment="1" applyProtection="1">
      <alignment horizontal="right"/>
    </xf>
    <xf numFmtId="4" fontId="7" fillId="2" borderId="38" xfId="0" applyNumberFormat="1" applyFont="1" applyFill="1" applyBorder="1" applyAlignment="1" applyProtection="1">
      <alignment horizontal="right"/>
    </xf>
    <xf numFmtId="4" fontId="7" fillId="2" borderId="23" xfId="0" applyNumberFormat="1" applyFont="1" applyFill="1" applyBorder="1" applyAlignment="1" applyProtection="1">
      <alignment horizontal="right"/>
    </xf>
    <xf numFmtId="0" fontId="7" fillId="0" borderId="0" xfId="0" applyFont="1"/>
    <xf numFmtId="0" fontId="7" fillId="0" borderId="0" xfId="0" applyFont="1" applyFill="1"/>
    <xf numFmtId="0" fontId="5" fillId="2" borderId="0" xfId="0" applyFont="1" applyFill="1"/>
    <xf numFmtId="0" fontId="5" fillId="2" borderId="0" xfId="0" applyFont="1" applyFill="1" applyBorder="1" applyAlignment="1" applyProtection="1"/>
    <xf numFmtId="0" fontId="5" fillId="2" borderId="36" xfId="0" applyFont="1" applyFill="1" applyBorder="1" applyAlignment="1" applyProtection="1">
      <alignment vertical="center" wrapText="1"/>
    </xf>
    <xf numFmtId="0" fontId="5" fillId="2" borderId="32" xfId="0" applyFont="1" applyFill="1" applyBorder="1" applyAlignment="1" applyProtection="1">
      <alignment vertical="center" wrapText="1"/>
    </xf>
    <xf numFmtId="0" fontId="5" fillId="2" borderId="18" xfId="0" applyFont="1" applyFill="1" applyBorder="1" applyAlignment="1" applyProtection="1">
      <alignment horizontal="center" vertical="center"/>
    </xf>
    <xf numFmtId="49" fontId="5" fillId="2" borderId="32" xfId="0" applyNumberFormat="1" applyFont="1" applyFill="1" applyBorder="1" applyAlignment="1" applyProtection="1">
      <alignment horizontal="center"/>
    </xf>
    <xf numFmtId="0" fontId="5" fillId="2" borderId="28" xfId="0" applyFont="1" applyFill="1" applyBorder="1" applyAlignment="1" applyProtection="1">
      <alignment horizontal="center"/>
    </xf>
    <xf numFmtId="49" fontId="5" fillId="2" borderId="23" xfId="0" applyNumberFormat="1" applyFont="1" applyFill="1" applyBorder="1" applyAlignment="1" applyProtection="1">
      <alignment horizontal="center"/>
    </xf>
    <xf numFmtId="49" fontId="8" fillId="2" borderId="31" xfId="0" applyNumberFormat="1" applyFont="1" applyFill="1" applyBorder="1" applyAlignment="1" applyProtection="1">
      <alignment horizontal="left" wrapText="1"/>
    </xf>
    <xf numFmtId="49" fontId="8" fillId="2" borderId="37" xfId="0" applyNumberFormat="1" applyFont="1" applyFill="1" applyBorder="1" applyAlignment="1" applyProtection="1">
      <alignment horizontal="center" wrapText="1"/>
    </xf>
    <xf numFmtId="49" fontId="9" fillId="2" borderId="32" xfId="0" applyNumberFormat="1" applyFont="1" applyFill="1" applyBorder="1" applyAlignment="1" applyProtection="1">
      <alignment horizontal="center"/>
    </xf>
    <xf numFmtId="4" fontId="10" fillId="2" borderId="15" xfId="0" applyNumberFormat="1" applyFont="1" applyFill="1" applyBorder="1" applyAlignment="1" applyProtection="1">
      <alignment horizontal="right"/>
    </xf>
    <xf numFmtId="4" fontId="10" fillId="2" borderId="32" xfId="0" applyNumberFormat="1" applyFont="1" applyFill="1" applyBorder="1" applyAlignment="1" applyProtection="1">
      <alignment horizontal="right"/>
    </xf>
    <xf numFmtId="4" fontId="10" fillId="2" borderId="16" xfId="0" applyNumberFormat="1" applyFont="1" applyFill="1" applyBorder="1" applyAlignment="1" applyProtection="1">
      <alignment horizontal="right"/>
    </xf>
    <xf numFmtId="0" fontId="9" fillId="0" borderId="0" xfId="0" applyFont="1"/>
    <xf numFmtId="49" fontId="8" fillId="2" borderId="25" xfId="0" applyNumberFormat="1" applyFont="1" applyFill="1" applyBorder="1" applyAlignment="1" applyProtection="1">
      <alignment horizontal="center" wrapText="1"/>
    </xf>
    <xf numFmtId="4" fontId="10" fillId="2" borderId="24" xfId="0" applyNumberFormat="1" applyFont="1" applyFill="1" applyBorder="1" applyAlignment="1" applyProtection="1">
      <alignment horizontal="right"/>
    </xf>
    <xf numFmtId="4" fontId="10" fillId="2" borderId="23" xfId="0" applyNumberFormat="1" applyFont="1" applyFill="1" applyBorder="1" applyAlignment="1" applyProtection="1">
      <alignment horizontal="right"/>
    </xf>
    <xf numFmtId="4" fontId="10" fillId="2" borderId="38" xfId="0" applyNumberFormat="1" applyFont="1" applyFill="1" applyBorder="1" applyAlignment="1" applyProtection="1">
      <alignment horizontal="right"/>
    </xf>
    <xf numFmtId="49" fontId="8" fillId="2" borderId="24" xfId="0" applyNumberFormat="1" applyFont="1" applyFill="1" applyBorder="1" applyAlignment="1" applyProtection="1">
      <alignment horizontal="left" wrapText="1"/>
    </xf>
    <xf numFmtId="49" fontId="9" fillId="2" borderId="23" xfId="0" applyNumberFormat="1" applyFont="1" applyFill="1" applyBorder="1" applyAlignment="1" applyProtection="1">
      <alignment horizontal="center"/>
    </xf>
    <xf numFmtId="49" fontId="11" fillId="0" borderId="31" xfId="0" applyNumberFormat="1" applyFont="1" applyBorder="1" applyAlignment="1" applyProtection="1">
      <alignment horizontal="left" wrapText="1"/>
    </xf>
    <xf numFmtId="49" fontId="11" fillId="0" borderId="14" xfId="0" applyNumberFormat="1" applyFont="1" applyBorder="1" applyAlignment="1" applyProtection="1">
      <alignment horizontal="center" wrapText="1"/>
    </xf>
    <xf numFmtId="49" fontId="11" fillId="0" borderId="32" xfId="0" applyNumberFormat="1" applyFont="1" applyBorder="1" applyAlignment="1" applyProtection="1">
      <alignment horizontal="center"/>
    </xf>
    <xf numFmtId="4" fontId="11" fillId="0" borderId="15" xfId="0" applyNumberFormat="1" applyFont="1" applyBorder="1" applyAlignment="1" applyProtection="1">
      <alignment horizontal="right"/>
    </xf>
    <xf numFmtId="4" fontId="11" fillId="0" borderId="16" xfId="0" applyNumberFormat="1" applyFont="1" applyBorder="1" applyAlignment="1" applyProtection="1">
      <alignment horizontal="right"/>
    </xf>
    <xf numFmtId="4" fontId="14" fillId="0" borderId="15" xfId="0" applyNumberFormat="1" applyFont="1" applyBorder="1" applyAlignment="1" applyProtection="1">
      <alignment horizontal="right"/>
    </xf>
    <xf numFmtId="49" fontId="12" fillId="0" borderId="42" xfId="0" applyNumberFormat="1" applyFont="1" applyBorder="1" applyAlignment="1">
      <alignment horizontal="center" vertical="top" wrapText="1"/>
    </xf>
    <xf numFmtId="49" fontId="13" fillId="0" borderId="42" xfId="0" applyNumberFormat="1" applyFont="1" applyBorder="1" applyAlignment="1">
      <alignment horizontal="center" vertical="top" wrapText="1"/>
    </xf>
    <xf numFmtId="4" fontId="14" fillId="0" borderId="16" xfId="0" applyNumberFormat="1" applyFont="1" applyBorder="1" applyAlignment="1" applyProtection="1">
      <alignment horizontal="right"/>
    </xf>
    <xf numFmtId="49" fontId="8" fillId="2" borderId="21" xfId="0" applyNumberFormat="1" applyFont="1" applyFill="1" applyBorder="1" applyAlignment="1" applyProtection="1">
      <alignment horizontal="left" wrapText="1"/>
    </xf>
    <xf numFmtId="49" fontId="11" fillId="0" borderId="21" xfId="0" applyNumberFormat="1" applyFont="1" applyBorder="1" applyAlignment="1" applyProtection="1">
      <alignment horizontal="left" wrapText="1"/>
    </xf>
    <xf numFmtId="49" fontId="11" fillId="0" borderId="22" xfId="0" applyNumberFormat="1" applyFont="1" applyBorder="1" applyAlignment="1" applyProtection="1">
      <alignment horizontal="center" wrapText="1"/>
    </xf>
    <xf numFmtId="49" fontId="11" fillId="0" borderId="23" xfId="0" applyNumberFormat="1" applyFont="1" applyBorder="1" applyAlignment="1" applyProtection="1">
      <alignment horizontal="center"/>
    </xf>
    <xf numFmtId="4" fontId="11" fillId="0" borderId="24" xfId="0" applyNumberFormat="1" applyFont="1" applyBorder="1" applyAlignment="1" applyProtection="1">
      <alignment horizontal="right"/>
    </xf>
    <xf numFmtId="4" fontId="11" fillId="0" borderId="25" xfId="0" applyNumberFormat="1" applyFont="1" applyFill="1" applyBorder="1" applyAlignment="1" applyProtection="1">
      <alignment horizontal="right"/>
    </xf>
    <xf numFmtId="4" fontId="2" fillId="2" borderId="15" xfId="0" applyNumberFormat="1" applyFont="1" applyFill="1" applyBorder="1" applyAlignment="1" applyProtection="1">
      <alignment horizontal="right"/>
    </xf>
    <xf numFmtId="4" fontId="11" fillId="2" borderId="15" xfId="0" applyNumberFormat="1" applyFont="1" applyFill="1" applyBorder="1" applyAlignment="1" applyProtection="1">
      <alignment horizontal="right"/>
    </xf>
    <xf numFmtId="4" fontId="4" fillId="2" borderId="15" xfId="0" applyNumberFormat="1" applyFont="1" applyFill="1" applyBorder="1" applyAlignment="1" applyProtection="1">
      <alignment horizontal="right"/>
    </xf>
    <xf numFmtId="2" fontId="6" fillId="2" borderId="21" xfId="0" applyNumberFormat="1" applyFont="1" applyFill="1" applyBorder="1" applyAlignment="1" applyProtection="1">
      <alignment horizontal="left" wrapText="1"/>
    </xf>
    <xf numFmtId="49" fontId="6" fillId="2" borderId="36" xfId="0" applyNumberFormat="1" applyFont="1" applyFill="1" applyBorder="1" applyAlignment="1" applyProtection="1">
      <alignment horizontal="left" wrapText="1"/>
    </xf>
    <xf numFmtId="49" fontId="6" fillId="2" borderId="43" xfId="0" applyNumberFormat="1" applyFont="1" applyFill="1" applyBorder="1" applyAlignment="1" applyProtection="1">
      <alignment horizontal="center" wrapText="1"/>
    </xf>
    <xf numFmtId="49" fontId="6" fillId="2" borderId="13" xfId="0" applyNumberFormat="1" applyFont="1" applyFill="1" applyBorder="1" applyAlignment="1" applyProtection="1">
      <alignment horizontal="left" wrapText="1"/>
    </xf>
    <xf numFmtId="49" fontId="14" fillId="0" borderId="32" xfId="0" applyNumberFormat="1" applyFont="1" applyBorder="1" applyAlignment="1" applyProtection="1">
      <alignment horizontal="center"/>
    </xf>
    <xf numFmtId="4" fontId="14" fillId="2" borderId="15" xfId="0" applyNumberFormat="1" applyFont="1" applyFill="1" applyBorder="1" applyAlignment="1" applyProtection="1">
      <alignment horizontal="right"/>
    </xf>
    <xf numFmtId="166" fontId="6" fillId="2" borderId="21" xfId="0" applyNumberFormat="1" applyFont="1" applyFill="1" applyBorder="1" applyAlignment="1" applyProtection="1">
      <alignment horizontal="left" wrapText="1"/>
    </xf>
    <xf numFmtId="4" fontId="2" fillId="2" borderId="29" xfId="0" applyNumberFormat="1" applyFont="1" applyFill="1" applyBorder="1" applyAlignment="1" applyProtection="1">
      <alignment horizontal="right"/>
    </xf>
    <xf numFmtId="49" fontId="5" fillId="2" borderId="24" xfId="0" applyNumberFormat="1" applyFont="1" applyFill="1" applyBorder="1" applyAlignment="1" applyProtection="1">
      <alignment horizontal="center"/>
    </xf>
    <xf numFmtId="49" fontId="4" fillId="2" borderId="24" xfId="0" applyNumberFormat="1" applyFont="1" applyFill="1" applyBorder="1" applyAlignment="1" applyProtection="1">
      <alignment horizontal="center" wrapText="1"/>
    </xf>
    <xf numFmtId="4" fontId="4" fillId="2" borderId="24" xfId="0" applyNumberFormat="1" applyFont="1" applyFill="1" applyBorder="1" applyAlignment="1" applyProtection="1">
      <alignment horizontal="right"/>
    </xf>
    <xf numFmtId="4" fontId="4" fillId="2" borderId="38" xfId="0" applyNumberFormat="1" applyFont="1" applyFill="1" applyBorder="1" applyAlignment="1" applyProtection="1">
      <alignment horizontal="right"/>
    </xf>
    <xf numFmtId="0" fontId="0" fillId="2" borderId="0" xfId="0" applyFill="1"/>
    <xf numFmtId="0" fontId="2" fillId="2" borderId="29" xfId="0" applyFont="1" applyFill="1" applyBorder="1" applyAlignment="1" applyProtection="1">
      <alignment horizontal="center"/>
    </xf>
    <xf numFmtId="49" fontId="2" fillId="2" borderId="29" xfId="0" applyNumberFormat="1" applyFont="1" applyFill="1" applyBorder="1" applyAlignment="1" applyProtection="1">
      <alignment horizontal="center"/>
    </xf>
    <xf numFmtId="49" fontId="2" fillId="2" borderId="30" xfId="0" applyNumberFormat="1" applyFont="1" applyFill="1" applyBorder="1" applyAlignment="1" applyProtection="1">
      <alignment horizontal="center"/>
    </xf>
    <xf numFmtId="49" fontId="4" fillId="2" borderId="15" xfId="0" applyNumberFormat="1" applyFont="1" applyFill="1" applyBorder="1" applyAlignment="1" applyProtection="1">
      <alignment horizontal="center" wrapText="1"/>
    </xf>
    <xf numFmtId="4" fontId="4" fillId="2" borderId="16" xfId="0" applyNumberFormat="1" applyFont="1" applyFill="1" applyBorder="1" applyAlignment="1" applyProtection="1">
      <alignment horizontal="right"/>
    </xf>
    <xf numFmtId="49" fontId="2" fillId="2" borderId="24" xfId="0" applyNumberFormat="1" applyFont="1" applyFill="1" applyBorder="1" applyAlignment="1" applyProtection="1">
      <alignment horizontal="center" wrapText="1"/>
    </xf>
    <xf numFmtId="4" fontId="2" fillId="2" borderId="24" xfId="0" applyNumberFormat="1" applyFont="1" applyFill="1" applyBorder="1" applyAlignment="1" applyProtection="1">
      <alignment horizontal="right"/>
    </xf>
    <xf numFmtId="4" fontId="2" fillId="2" borderId="38" xfId="0" applyNumberFormat="1" applyFont="1" applyFill="1" applyBorder="1" applyAlignment="1" applyProtection="1">
      <alignment horizontal="right"/>
    </xf>
    <xf numFmtId="0" fontId="3" fillId="2" borderId="34" xfId="0" applyFont="1" applyFill="1" applyBorder="1" applyAlignment="1" applyProtection="1">
      <alignment horizontal="left"/>
    </xf>
    <xf numFmtId="49" fontId="3" fillId="2" borderId="34" xfId="0" applyNumberFormat="1" applyFont="1" applyFill="1" applyBorder="1" applyAlignment="1" applyProtection="1"/>
    <xf numFmtId="0" fontId="3" fillId="2" borderId="34" xfId="0" applyFont="1" applyFill="1" applyBorder="1" applyAlignment="1" applyProtection="1"/>
    <xf numFmtId="49" fontId="5" fillId="2" borderId="0" xfId="0" applyNumberFormat="1" applyFont="1" applyFill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13" xfId="0" applyNumberFormat="1" applyFont="1" applyBorder="1" applyAlignment="1" applyProtection="1">
      <alignment horizontal="left" wrapText="1"/>
    </xf>
    <xf numFmtId="49" fontId="2" fillId="0" borderId="11" xfId="0" applyNumberFormat="1" applyFont="1" applyBorder="1" applyAlignment="1" applyProtection="1">
      <alignment horizontal="center" wrapText="1"/>
    </xf>
    <xf numFmtId="49" fontId="2" fillId="0" borderId="36" xfId="0" applyNumberFormat="1" applyFont="1" applyBorder="1" applyAlignment="1" applyProtection="1">
      <alignment horizontal="center"/>
    </xf>
    <xf numFmtId="4" fontId="2" fillId="0" borderId="12" xfId="0" applyNumberFormat="1" applyFont="1" applyBorder="1" applyAlignment="1" applyProtection="1">
      <alignment horizontal="right"/>
    </xf>
    <xf numFmtId="4" fontId="2" fillId="2" borderId="12" xfId="0" applyNumberFormat="1" applyFont="1" applyFill="1" applyBorder="1" applyAlignment="1" applyProtection="1">
      <alignment horizontal="right"/>
    </xf>
    <xf numFmtId="4" fontId="2" fillId="0" borderId="13" xfId="0" applyNumberFormat="1" applyFont="1" applyBorder="1" applyAlignment="1" applyProtection="1">
      <alignment horizontal="right"/>
    </xf>
    <xf numFmtId="49" fontId="2" fillId="0" borderId="0" xfId="0" applyNumberFormat="1" applyFont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horizontal="center" vertical="center"/>
    </xf>
    <xf numFmtId="49" fontId="2" fillId="0" borderId="24" xfId="0" applyNumberFormat="1" applyFont="1" applyBorder="1" applyAlignment="1" applyProtection="1">
      <alignment horizontal="left" wrapText="1"/>
    </xf>
    <xf numFmtId="49" fontId="2" fillId="0" borderId="24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9" fontId="15" fillId="0" borderId="24" xfId="0" applyNumberFormat="1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left"/>
    </xf>
    <xf numFmtId="49" fontId="2" fillId="0" borderId="44" xfId="0" applyNumberFormat="1" applyFont="1" applyBorder="1" applyAlignment="1" applyProtection="1">
      <alignment horizontal="center" wrapText="1"/>
    </xf>
    <xf numFmtId="0" fontId="16" fillId="0" borderId="24" xfId="0" applyFont="1" applyBorder="1" applyAlignment="1">
      <alignment wrapText="1"/>
    </xf>
    <xf numFmtId="49" fontId="5" fillId="2" borderId="28" xfId="0" applyNumberFormat="1" applyFont="1" applyFill="1" applyBorder="1" applyAlignment="1" applyProtection="1">
      <alignment horizontal="center"/>
    </xf>
    <xf numFmtId="49" fontId="8" fillId="2" borderId="24" xfId="0" applyNumberFormat="1" applyFont="1" applyFill="1" applyBorder="1" applyAlignment="1" applyProtection="1">
      <alignment horizontal="center" wrapText="1"/>
    </xf>
    <xf numFmtId="49" fontId="9" fillId="2" borderId="24" xfId="0" applyNumberFormat="1" applyFont="1" applyFill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Fill="1" applyBorder="1" applyAlignment="1" applyProtection="1">
      <alignment horizontal="center" vertical="center" wrapText="1"/>
    </xf>
    <xf numFmtId="49" fontId="2" fillId="0" borderId="12" xfId="0" applyNumberFormat="1" applyFont="1" applyFill="1" applyBorder="1" applyAlignment="1" applyProtection="1">
      <alignment horizontal="center" vertical="center" wrapText="1"/>
    </xf>
    <xf numFmtId="49" fontId="2" fillId="0" borderId="15" xfId="0" applyNumberFormat="1" applyFont="1" applyFill="1" applyBorder="1" applyAlignment="1" applyProtection="1">
      <alignment horizontal="center" vertical="center" wrapText="1"/>
    </xf>
    <xf numFmtId="49" fontId="7" fillId="2" borderId="10" xfId="0" applyNumberFormat="1" applyFont="1" applyFill="1" applyBorder="1" applyAlignment="1" applyProtection="1">
      <alignment horizontal="center" vertical="center" wrapText="1"/>
    </xf>
    <xf numFmtId="49" fontId="7" fillId="2" borderId="13" xfId="0" applyNumberFormat="1" applyFont="1" applyFill="1" applyBorder="1" applyAlignment="1" applyProtection="1">
      <alignment horizontal="center" vertical="center" wrapText="1"/>
    </xf>
    <xf numFmtId="0" fontId="5" fillId="2" borderId="35" xfId="0" applyFont="1" applyFill="1" applyBorder="1" applyAlignment="1" applyProtection="1">
      <alignment horizontal="center" vertical="center" wrapText="1"/>
    </xf>
    <xf numFmtId="0" fontId="5" fillId="2" borderId="36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5" xfId="0" applyFont="1" applyFill="1" applyBorder="1" applyAlignment="1" applyProtection="1">
      <alignment horizontal="center" vertical="center" wrapText="1"/>
    </xf>
    <xf numFmtId="49" fontId="7" fillId="2" borderId="9" xfId="0" applyNumberFormat="1" applyFont="1" applyFill="1" applyBorder="1" applyAlignment="1" applyProtection="1">
      <alignment horizontal="center" vertical="center" wrapText="1"/>
    </xf>
    <xf numFmtId="49" fontId="7" fillId="2" borderId="12" xfId="0" applyNumberFormat="1" applyFont="1" applyFill="1" applyBorder="1" applyAlignment="1" applyProtection="1">
      <alignment horizontal="center" vertical="center" wrapText="1"/>
    </xf>
    <xf numFmtId="49" fontId="7" fillId="2" borderId="15" xfId="0" applyNumberFormat="1" applyFont="1" applyFill="1" applyBorder="1" applyAlignment="1" applyProtection="1">
      <alignment horizontal="center" vertical="center" wrapText="1"/>
    </xf>
    <xf numFmtId="49" fontId="7" fillId="2" borderId="9" xfId="0" applyNumberFormat="1" applyFont="1" applyFill="1" applyBorder="1" applyAlignment="1" applyProtection="1">
      <alignment horizontal="center" vertical="center"/>
    </xf>
    <xf numFmtId="49" fontId="7" fillId="2" borderId="12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4"/>
  <sheetViews>
    <sheetView showGridLines="0" view="pageBreakPreview" zoomScale="80" zoomScaleNormal="90" zoomScaleSheetLayoutView="80" workbookViewId="0">
      <selection activeCell="E20" sqref="E20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5" width="22.28515625" style="51" customWidth="1"/>
    <col min="6" max="6" width="18.7109375" customWidth="1"/>
  </cols>
  <sheetData>
    <row r="1" spans="1:6" ht="15" x14ac:dyDescent="0.25">
      <c r="A1" s="177"/>
      <c r="B1" s="177"/>
      <c r="C1" s="177"/>
      <c r="D1" s="177"/>
      <c r="E1" s="46"/>
      <c r="F1" s="1"/>
    </row>
    <row r="2" spans="1:6" ht="16.899999999999999" customHeight="1" x14ac:dyDescent="0.25">
      <c r="A2" s="177" t="s">
        <v>0</v>
      </c>
      <c r="B2" s="177"/>
      <c r="C2" s="177"/>
      <c r="D2" s="177"/>
      <c r="E2" s="47"/>
      <c r="F2" s="2" t="s">
        <v>1</v>
      </c>
    </row>
    <row r="3" spans="1:6" x14ac:dyDescent="0.2">
      <c r="A3" s="3"/>
      <c r="B3" s="3"/>
      <c r="C3" s="3"/>
      <c r="D3" s="3"/>
      <c r="E3" s="48" t="s">
        <v>2</v>
      </c>
      <c r="F3" s="4" t="s">
        <v>3</v>
      </c>
    </row>
    <row r="4" spans="1:6" x14ac:dyDescent="0.2">
      <c r="A4" s="178" t="s">
        <v>496</v>
      </c>
      <c r="B4" s="178"/>
      <c r="C4" s="178"/>
      <c r="D4" s="178"/>
      <c r="E4" s="47" t="s">
        <v>4</v>
      </c>
      <c r="F4" s="5">
        <v>44287</v>
      </c>
    </row>
    <row r="5" spans="1:6" x14ac:dyDescent="0.2">
      <c r="A5" s="6"/>
      <c r="B5" s="6"/>
      <c r="C5" s="6"/>
      <c r="D5" s="6"/>
      <c r="E5" s="47" t="s">
        <v>6</v>
      </c>
      <c r="F5" s="7" t="s">
        <v>17</v>
      </c>
    </row>
    <row r="6" spans="1:6" x14ac:dyDescent="0.2">
      <c r="A6" s="8" t="s">
        <v>7</v>
      </c>
      <c r="B6" s="179" t="s">
        <v>13</v>
      </c>
      <c r="C6" s="180"/>
      <c r="D6" s="180"/>
      <c r="E6" s="47" t="s">
        <v>8</v>
      </c>
      <c r="F6" s="7" t="s">
        <v>18</v>
      </c>
    </row>
    <row r="7" spans="1:6" x14ac:dyDescent="0.2">
      <c r="A7" s="8" t="s">
        <v>9</v>
      </c>
      <c r="B7" s="181" t="s">
        <v>14</v>
      </c>
      <c r="C7" s="181"/>
      <c r="D7" s="181"/>
      <c r="E7" s="47" t="s">
        <v>10</v>
      </c>
      <c r="F7" s="9" t="s">
        <v>19</v>
      </c>
    </row>
    <row r="8" spans="1:6" x14ac:dyDescent="0.2">
      <c r="A8" s="8" t="s">
        <v>15</v>
      </c>
      <c r="B8" s="8"/>
      <c r="C8" s="8"/>
      <c r="D8" s="10"/>
      <c r="E8" s="47"/>
      <c r="F8" s="11"/>
    </row>
    <row r="9" spans="1:6" x14ac:dyDescent="0.2">
      <c r="A9" s="8" t="s">
        <v>16</v>
      </c>
      <c r="B9" s="8"/>
      <c r="C9" s="12"/>
      <c r="D9" s="10"/>
      <c r="E9" s="47" t="s">
        <v>11</v>
      </c>
      <c r="F9" s="13" t="s">
        <v>12</v>
      </c>
    </row>
    <row r="10" spans="1:6" ht="20.25" customHeight="1" x14ac:dyDescent="0.25">
      <c r="A10" s="177" t="s">
        <v>20</v>
      </c>
      <c r="B10" s="177"/>
      <c r="C10" s="177"/>
      <c r="D10" s="177"/>
      <c r="E10" s="49"/>
      <c r="F10" s="14"/>
    </row>
    <row r="11" spans="1:6" ht="4.1500000000000004" customHeight="1" x14ac:dyDescent="0.2">
      <c r="A11" s="188" t="s">
        <v>21</v>
      </c>
      <c r="B11" s="182" t="s">
        <v>22</v>
      </c>
      <c r="C11" s="182" t="s">
        <v>23</v>
      </c>
      <c r="D11" s="185" t="s">
        <v>24</v>
      </c>
      <c r="E11" s="194" t="s">
        <v>25</v>
      </c>
      <c r="F11" s="191" t="s">
        <v>26</v>
      </c>
    </row>
    <row r="12" spans="1:6" ht="3.6" customHeight="1" x14ac:dyDescent="0.2">
      <c r="A12" s="189"/>
      <c r="B12" s="183"/>
      <c r="C12" s="183"/>
      <c r="D12" s="186"/>
      <c r="E12" s="195"/>
      <c r="F12" s="192"/>
    </row>
    <row r="13" spans="1:6" ht="3" customHeight="1" x14ac:dyDescent="0.2">
      <c r="A13" s="189"/>
      <c r="B13" s="183"/>
      <c r="C13" s="183"/>
      <c r="D13" s="186"/>
      <c r="E13" s="195"/>
      <c r="F13" s="192"/>
    </row>
    <row r="14" spans="1:6" ht="3" customHeight="1" x14ac:dyDescent="0.2">
      <c r="A14" s="189"/>
      <c r="B14" s="183"/>
      <c r="C14" s="183"/>
      <c r="D14" s="186"/>
      <c r="E14" s="195"/>
      <c r="F14" s="192"/>
    </row>
    <row r="15" spans="1:6" ht="3" customHeight="1" x14ac:dyDescent="0.2">
      <c r="A15" s="189"/>
      <c r="B15" s="183"/>
      <c r="C15" s="183"/>
      <c r="D15" s="186"/>
      <c r="E15" s="195"/>
      <c r="F15" s="192"/>
    </row>
    <row r="16" spans="1:6" ht="3" customHeight="1" x14ac:dyDescent="0.2">
      <c r="A16" s="189"/>
      <c r="B16" s="183"/>
      <c r="C16" s="183"/>
      <c r="D16" s="186"/>
      <c r="E16" s="195"/>
      <c r="F16" s="192"/>
    </row>
    <row r="17" spans="1:6" ht="23.45" customHeight="1" x14ac:dyDescent="0.2">
      <c r="A17" s="190"/>
      <c r="B17" s="184"/>
      <c r="C17" s="184"/>
      <c r="D17" s="187"/>
      <c r="E17" s="196"/>
      <c r="F17" s="193"/>
    </row>
    <row r="18" spans="1:6" ht="12.6" customHeight="1" x14ac:dyDescent="0.2">
      <c r="A18" s="15">
        <v>1</v>
      </c>
      <c r="B18" s="16">
        <v>2</v>
      </c>
      <c r="C18" s="17">
        <v>3</v>
      </c>
      <c r="D18" s="18" t="s">
        <v>27</v>
      </c>
      <c r="E18" s="50" t="s">
        <v>28</v>
      </c>
      <c r="F18" s="19" t="s">
        <v>29</v>
      </c>
    </row>
    <row r="19" spans="1:6" x14ac:dyDescent="0.2">
      <c r="A19" s="125" t="s">
        <v>30</v>
      </c>
      <c r="B19" s="126" t="s">
        <v>31</v>
      </c>
      <c r="C19" s="127" t="s">
        <v>32</v>
      </c>
      <c r="D19" s="128">
        <f>D21+D77</f>
        <v>11362700</v>
      </c>
      <c r="E19" s="129">
        <f>E21+E77</f>
        <v>3937421.63</v>
      </c>
      <c r="F19" s="128">
        <f>IF(OR(D19="-",IF(E19="-",0,E19)&gt;=IF(D19="-",0,D19)),"-",IF(D19="-",0,D19)-IF(E19="-",0,E19))</f>
        <v>7425278.3700000001</v>
      </c>
    </row>
    <row r="20" spans="1:6" x14ac:dyDescent="0.2">
      <c r="A20" s="22" t="s">
        <v>33</v>
      </c>
      <c r="B20" s="23"/>
      <c r="C20" s="24"/>
      <c r="D20" s="25"/>
      <c r="E20" s="140"/>
      <c r="F20" s="26"/>
    </row>
    <row r="21" spans="1:6" x14ac:dyDescent="0.2">
      <c r="A21" s="27" t="s">
        <v>34</v>
      </c>
      <c r="B21" s="28" t="s">
        <v>31</v>
      </c>
      <c r="C21" s="29" t="s">
        <v>35</v>
      </c>
      <c r="D21" s="30">
        <v>1779900</v>
      </c>
      <c r="E21" s="130">
        <f>E22+E39+E51+E55+E67+E38+E73+E63</f>
        <v>162638.36000000002</v>
      </c>
      <c r="F21" s="31">
        <f t="shared" ref="F21:F54" si="0">IF(OR(D21="-",IF(E21="-",0,E21)&gt;=IF(D21="-",0,D21)),"-",IF(D21="-",0,D21)-IF(E21="-",0,E21))</f>
        <v>1617261.64</v>
      </c>
    </row>
    <row r="22" spans="1:6" x14ac:dyDescent="0.2">
      <c r="A22" s="27" t="s">
        <v>36</v>
      </c>
      <c r="B22" s="28" t="s">
        <v>31</v>
      </c>
      <c r="C22" s="29" t="s">
        <v>37</v>
      </c>
      <c r="D22" s="30">
        <f>D23</f>
        <v>315000</v>
      </c>
      <c r="E22" s="130">
        <f>E23</f>
        <v>53191.16</v>
      </c>
      <c r="F22" s="31">
        <f t="shared" si="0"/>
        <v>261808.84</v>
      </c>
    </row>
    <row r="23" spans="1:6" x14ac:dyDescent="0.2">
      <c r="A23" s="27" t="s">
        <v>38</v>
      </c>
      <c r="B23" s="28" t="s">
        <v>31</v>
      </c>
      <c r="C23" s="29" t="s">
        <v>39</v>
      </c>
      <c r="D23" s="30">
        <f>FIO</f>
        <v>315000</v>
      </c>
      <c r="E23" s="130">
        <f>E24+E28+E30</f>
        <v>53191.16</v>
      </c>
      <c r="F23" s="31">
        <f t="shared" si="0"/>
        <v>261808.84</v>
      </c>
    </row>
    <row r="24" spans="1:6" ht="67.5" x14ac:dyDescent="0.2">
      <c r="A24" s="27" t="s">
        <v>40</v>
      </c>
      <c r="B24" s="28" t="s">
        <v>31</v>
      </c>
      <c r="C24" s="29" t="s">
        <v>41</v>
      </c>
      <c r="D24" s="30">
        <v>315000</v>
      </c>
      <c r="E24" s="130">
        <f>E25+E26+E27+E29</f>
        <v>49392.65</v>
      </c>
      <c r="F24" s="31">
        <f t="shared" si="0"/>
        <v>265607.34999999998</v>
      </c>
    </row>
    <row r="25" spans="1:6" ht="101.25" x14ac:dyDescent="0.2">
      <c r="A25" s="32" t="s">
        <v>42</v>
      </c>
      <c r="B25" s="28" t="s">
        <v>31</v>
      </c>
      <c r="C25" s="29" t="s">
        <v>43</v>
      </c>
      <c r="D25" s="30" t="s">
        <v>44</v>
      </c>
      <c r="E25" s="130">
        <v>49200.6</v>
      </c>
      <c r="F25" s="31" t="str">
        <f t="shared" si="0"/>
        <v>-</v>
      </c>
    </row>
    <row r="26" spans="1:6" ht="78.75" x14ac:dyDescent="0.2">
      <c r="A26" s="32" t="s">
        <v>45</v>
      </c>
      <c r="B26" s="28" t="s">
        <v>31</v>
      </c>
      <c r="C26" s="29" t="s">
        <v>46</v>
      </c>
      <c r="D26" s="30" t="s">
        <v>44</v>
      </c>
      <c r="E26" s="130">
        <v>132.05000000000001</v>
      </c>
      <c r="F26" s="31" t="str">
        <f t="shared" si="0"/>
        <v>-</v>
      </c>
    </row>
    <row r="27" spans="1:6" ht="90" x14ac:dyDescent="0.2">
      <c r="A27" s="32" t="s">
        <v>47</v>
      </c>
      <c r="B27" s="28" t="s">
        <v>31</v>
      </c>
      <c r="C27" s="29" t="s">
        <v>48</v>
      </c>
      <c r="D27" s="30" t="s">
        <v>44</v>
      </c>
      <c r="E27" s="130">
        <v>60</v>
      </c>
      <c r="F27" s="31" t="str">
        <f t="shared" si="0"/>
        <v>-</v>
      </c>
    </row>
    <row r="28" spans="1:6" ht="101.25" x14ac:dyDescent="0.2">
      <c r="A28" s="32" t="s">
        <v>49</v>
      </c>
      <c r="B28" s="28" t="s">
        <v>31</v>
      </c>
      <c r="C28" s="29" t="s">
        <v>50</v>
      </c>
      <c r="D28" s="30" t="s">
        <v>44</v>
      </c>
      <c r="E28" s="130"/>
      <c r="F28" s="31" t="str">
        <f t="shared" si="0"/>
        <v>-</v>
      </c>
    </row>
    <row r="29" spans="1:6" ht="123.75" x14ac:dyDescent="0.2">
      <c r="A29" s="32" t="s">
        <v>51</v>
      </c>
      <c r="B29" s="28" t="s">
        <v>31</v>
      </c>
      <c r="C29" s="29" t="s">
        <v>52</v>
      </c>
      <c r="D29" s="30" t="s">
        <v>44</v>
      </c>
      <c r="E29" s="130"/>
      <c r="F29" s="31" t="str">
        <f t="shared" si="0"/>
        <v>-</v>
      </c>
    </row>
    <row r="30" spans="1:6" ht="33.75" x14ac:dyDescent="0.2">
      <c r="A30" s="27" t="s">
        <v>53</v>
      </c>
      <c r="B30" s="28" t="s">
        <v>31</v>
      </c>
      <c r="C30" s="29" t="s">
        <v>54</v>
      </c>
      <c r="D30" s="30" t="s">
        <v>44</v>
      </c>
      <c r="E30" s="130">
        <f>E31+E32+E33</f>
        <v>3798.5099999999998</v>
      </c>
      <c r="F30" s="31" t="str">
        <f t="shared" si="0"/>
        <v>-</v>
      </c>
    </row>
    <row r="31" spans="1:6" ht="67.5" x14ac:dyDescent="0.2">
      <c r="A31" s="27" t="s">
        <v>55</v>
      </c>
      <c r="B31" s="28" t="s">
        <v>31</v>
      </c>
      <c r="C31" s="29" t="s">
        <v>56</v>
      </c>
      <c r="D31" s="30" t="s">
        <v>44</v>
      </c>
      <c r="E31" s="130">
        <v>3743.29</v>
      </c>
      <c r="F31" s="31" t="str">
        <f t="shared" si="0"/>
        <v>-</v>
      </c>
    </row>
    <row r="32" spans="1:6" ht="45" x14ac:dyDescent="0.2">
      <c r="A32" s="27" t="s">
        <v>57</v>
      </c>
      <c r="B32" s="28" t="s">
        <v>31</v>
      </c>
      <c r="C32" s="29" t="s">
        <v>58</v>
      </c>
      <c r="D32" s="30" t="s">
        <v>44</v>
      </c>
      <c r="E32" s="130">
        <v>55.22</v>
      </c>
      <c r="F32" s="31" t="str">
        <f t="shared" si="0"/>
        <v>-</v>
      </c>
    </row>
    <row r="33" spans="1:6" ht="67.5" x14ac:dyDescent="0.2">
      <c r="A33" s="27" t="s">
        <v>59</v>
      </c>
      <c r="B33" s="28" t="s">
        <v>31</v>
      </c>
      <c r="C33" s="29" t="s">
        <v>60</v>
      </c>
      <c r="D33" s="30" t="s">
        <v>44</v>
      </c>
      <c r="E33" s="130"/>
      <c r="F33" s="31" t="str">
        <f t="shared" si="0"/>
        <v>-</v>
      </c>
    </row>
    <row r="34" spans="1:6" x14ac:dyDescent="0.2">
      <c r="A34" s="115" t="s">
        <v>61</v>
      </c>
      <c r="B34" s="116" t="s">
        <v>31</v>
      </c>
      <c r="C34" s="117" t="s">
        <v>62</v>
      </c>
      <c r="D34" s="118" t="s">
        <v>44</v>
      </c>
      <c r="E34" s="131">
        <v>0</v>
      </c>
      <c r="F34" s="119" t="str">
        <f t="shared" si="0"/>
        <v>-</v>
      </c>
    </row>
    <row r="35" spans="1:6" x14ac:dyDescent="0.2">
      <c r="A35" s="27" t="s">
        <v>63</v>
      </c>
      <c r="B35" s="28" t="s">
        <v>31</v>
      </c>
      <c r="C35" s="29" t="s">
        <v>64</v>
      </c>
      <c r="D35" s="30" t="s">
        <v>44</v>
      </c>
      <c r="E35" s="130">
        <v>0</v>
      </c>
      <c r="F35" s="31" t="str">
        <f t="shared" si="0"/>
        <v>-</v>
      </c>
    </row>
    <row r="36" spans="1:6" x14ac:dyDescent="0.2">
      <c r="A36" s="27" t="s">
        <v>63</v>
      </c>
      <c r="B36" s="28" t="s">
        <v>31</v>
      </c>
      <c r="C36" s="29" t="s">
        <v>65</v>
      </c>
      <c r="D36" s="30" t="s">
        <v>44</v>
      </c>
      <c r="E36" s="130">
        <v>0</v>
      </c>
      <c r="F36" s="31" t="str">
        <f t="shared" si="0"/>
        <v>-</v>
      </c>
    </row>
    <row r="37" spans="1:6" ht="45" x14ac:dyDescent="0.2">
      <c r="A37" s="27" t="s">
        <v>66</v>
      </c>
      <c r="B37" s="28" t="s">
        <v>31</v>
      </c>
      <c r="C37" s="29" t="s">
        <v>67</v>
      </c>
      <c r="D37" s="30" t="s">
        <v>44</v>
      </c>
      <c r="E37" s="130">
        <v>0</v>
      </c>
      <c r="F37" s="31" t="str">
        <f t="shared" si="0"/>
        <v>-</v>
      </c>
    </row>
    <row r="38" spans="1:6" ht="22.5" x14ac:dyDescent="0.2">
      <c r="A38" s="27" t="s">
        <v>68</v>
      </c>
      <c r="B38" s="28" t="s">
        <v>31</v>
      </c>
      <c r="C38" s="29" t="s">
        <v>69</v>
      </c>
      <c r="D38" s="30" t="s">
        <v>44</v>
      </c>
      <c r="E38" s="130">
        <v>0</v>
      </c>
      <c r="F38" s="31" t="str">
        <f t="shared" si="0"/>
        <v>-</v>
      </c>
    </row>
    <row r="39" spans="1:6" x14ac:dyDescent="0.2">
      <c r="A39" s="115" t="s">
        <v>70</v>
      </c>
      <c r="B39" s="116" t="s">
        <v>31</v>
      </c>
      <c r="C39" s="117" t="s">
        <v>71</v>
      </c>
      <c r="D39" s="118">
        <f>D40+D44</f>
        <v>1276600</v>
      </c>
      <c r="E39" s="131">
        <f>E40+E44</f>
        <v>75722.09</v>
      </c>
      <c r="F39" s="119">
        <f t="shared" si="0"/>
        <v>1200877.9099999999</v>
      </c>
    </row>
    <row r="40" spans="1:6" x14ac:dyDescent="0.2">
      <c r="A40" s="27" t="s">
        <v>72</v>
      </c>
      <c r="B40" s="28" t="s">
        <v>31</v>
      </c>
      <c r="C40" s="29" t="s">
        <v>73</v>
      </c>
      <c r="D40" s="30">
        <f>D41</f>
        <v>239300</v>
      </c>
      <c r="E40" s="130">
        <f>E41</f>
        <v>21157.18</v>
      </c>
      <c r="F40" s="31">
        <f t="shared" si="0"/>
        <v>218142.82</v>
      </c>
    </row>
    <row r="41" spans="1:6" ht="33.75" x14ac:dyDescent="0.2">
      <c r="A41" s="27" t="s">
        <v>74</v>
      </c>
      <c r="B41" s="28" t="s">
        <v>31</v>
      </c>
      <c r="C41" s="29" t="s">
        <v>75</v>
      </c>
      <c r="D41" s="30">
        <f>D42+D43</f>
        <v>239300</v>
      </c>
      <c r="E41" s="130">
        <f>E42+E43</f>
        <v>21157.18</v>
      </c>
      <c r="F41" s="31">
        <f t="shared" si="0"/>
        <v>218142.82</v>
      </c>
    </row>
    <row r="42" spans="1:6" ht="67.5" x14ac:dyDescent="0.2">
      <c r="A42" s="27" t="s">
        <v>76</v>
      </c>
      <c r="B42" s="28" t="s">
        <v>31</v>
      </c>
      <c r="C42" s="29" t="s">
        <v>77</v>
      </c>
      <c r="D42" s="30">
        <v>229300</v>
      </c>
      <c r="E42" s="130">
        <v>20688.439999999999</v>
      </c>
      <c r="F42" s="31">
        <f t="shared" si="0"/>
        <v>208611.56</v>
      </c>
    </row>
    <row r="43" spans="1:6" ht="45" x14ac:dyDescent="0.2">
      <c r="A43" s="27" t="s">
        <v>78</v>
      </c>
      <c r="B43" s="28" t="s">
        <v>31</v>
      </c>
      <c r="C43" s="29" t="s">
        <v>79</v>
      </c>
      <c r="D43" s="30">
        <v>10000</v>
      </c>
      <c r="E43" s="130">
        <v>468.74</v>
      </c>
      <c r="F43" s="31">
        <f t="shared" si="0"/>
        <v>9531.26</v>
      </c>
    </row>
    <row r="44" spans="1:6" x14ac:dyDescent="0.2">
      <c r="A44" s="115" t="s">
        <v>80</v>
      </c>
      <c r="B44" s="116" t="s">
        <v>31</v>
      </c>
      <c r="C44" s="117" t="s">
        <v>81</v>
      </c>
      <c r="D44" s="118">
        <f>D45+D48</f>
        <v>1037300</v>
      </c>
      <c r="E44" s="131">
        <f>E45+E47</f>
        <v>54564.91</v>
      </c>
      <c r="F44" s="119">
        <f t="shared" si="0"/>
        <v>982735.09</v>
      </c>
    </row>
    <row r="45" spans="1:6" x14ac:dyDescent="0.2">
      <c r="A45" s="27" t="s">
        <v>82</v>
      </c>
      <c r="B45" s="28" t="s">
        <v>31</v>
      </c>
      <c r="C45" s="29" t="s">
        <v>83</v>
      </c>
      <c r="D45" s="30">
        <v>461100</v>
      </c>
      <c r="E45" s="130">
        <f>E46</f>
        <v>44454</v>
      </c>
      <c r="F45" s="31">
        <f t="shared" si="0"/>
        <v>416646</v>
      </c>
    </row>
    <row r="46" spans="1:6" ht="33.75" x14ac:dyDescent="0.2">
      <c r="A46" s="27" t="s">
        <v>84</v>
      </c>
      <c r="B46" s="28" t="s">
        <v>31</v>
      </c>
      <c r="C46" s="29" t="s">
        <v>85</v>
      </c>
      <c r="D46" s="30">
        <v>317600</v>
      </c>
      <c r="E46" s="130">
        <v>44454</v>
      </c>
      <c r="F46" s="31">
        <f t="shared" si="0"/>
        <v>273146</v>
      </c>
    </row>
    <row r="47" spans="1:6" x14ac:dyDescent="0.2">
      <c r="A47" s="27" t="s">
        <v>86</v>
      </c>
      <c r="B47" s="28" t="s">
        <v>31</v>
      </c>
      <c r="C47" s="29" t="s">
        <v>87</v>
      </c>
      <c r="D47" s="30">
        <f>D48</f>
        <v>576200</v>
      </c>
      <c r="E47" s="30">
        <f>E48</f>
        <v>10110.91</v>
      </c>
      <c r="F47" s="31">
        <f t="shared" si="0"/>
        <v>566089.09</v>
      </c>
    </row>
    <row r="48" spans="1:6" ht="33.75" x14ac:dyDescent="0.2">
      <c r="A48" s="27" t="s">
        <v>88</v>
      </c>
      <c r="B48" s="28" t="s">
        <v>31</v>
      </c>
      <c r="C48" s="29" t="s">
        <v>89</v>
      </c>
      <c r="D48" s="30">
        <f>D49+D50</f>
        <v>576200</v>
      </c>
      <c r="E48" s="30">
        <f>E49+E50</f>
        <v>10110.91</v>
      </c>
      <c r="F48" s="31">
        <f t="shared" si="0"/>
        <v>566089.09</v>
      </c>
    </row>
    <row r="49" spans="1:6" ht="56.25" x14ac:dyDescent="0.2">
      <c r="A49" s="27" t="s">
        <v>475</v>
      </c>
      <c r="B49" s="28"/>
      <c r="C49" s="29" t="s">
        <v>473</v>
      </c>
      <c r="D49" s="30">
        <v>571200</v>
      </c>
      <c r="E49" s="130">
        <v>7280.4</v>
      </c>
      <c r="F49" s="31">
        <f t="shared" si="0"/>
        <v>563919.6</v>
      </c>
    </row>
    <row r="50" spans="1:6" ht="45" x14ac:dyDescent="0.2">
      <c r="A50" s="27" t="s">
        <v>472</v>
      </c>
      <c r="B50" s="28"/>
      <c r="C50" s="29" t="s">
        <v>474</v>
      </c>
      <c r="D50" s="30">
        <v>5000</v>
      </c>
      <c r="E50" s="130">
        <v>2830.51</v>
      </c>
      <c r="F50" s="31"/>
    </row>
    <row r="51" spans="1:6" x14ac:dyDescent="0.2">
      <c r="A51" s="115" t="s">
        <v>90</v>
      </c>
      <c r="B51" s="116" t="s">
        <v>31</v>
      </c>
      <c r="C51" s="117" t="s">
        <v>91</v>
      </c>
      <c r="D51" s="118">
        <f t="shared" ref="D51:E53" si="1">D52</f>
        <v>16600</v>
      </c>
      <c r="E51" s="131">
        <f t="shared" si="1"/>
        <v>1100</v>
      </c>
      <c r="F51" s="119">
        <f t="shared" si="0"/>
        <v>15500</v>
      </c>
    </row>
    <row r="52" spans="1:6" ht="45" x14ac:dyDescent="0.2">
      <c r="A52" s="27" t="s">
        <v>92</v>
      </c>
      <c r="B52" s="28" t="s">
        <v>31</v>
      </c>
      <c r="C52" s="29" t="s">
        <v>93</v>
      </c>
      <c r="D52" s="30">
        <f t="shared" si="1"/>
        <v>16600</v>
      </c>
      <c r="E52" s="130">
        <f t="shared" si="1"/>
        <v>1100</v>
      </c>
      <c r="F52" s="31">
        <f t="shared" si="0"/>
        <v>15500</v>
      </c>
    </row>
    <row r="53" spans="1:6" ht="67.5" x14ac:dyDescent="0.2">
      <c r="A53" s="27" t="s">
        <v>94</v>
      </c>
      <c r="B53" s="28" t="s">
        <v>31</v>
      </c>
      <c r="C53" s="29" t="s">
        <v>95</v>
      </c>
      <c r="D53" s="30">
        <f t="shared" si="1"/>
        <v>16600</v>
      </c>
      <c r="E53" s="130">
        <f t="shared" si="1"/>
        <v>1100</v>
      </c>
      <c r="F53" s="31">
        <f t="shared" si="0"/>
        <v>15500</v>
      </c>
    </row>
    <row r="54" spans="1:6" ht="67.5" x14ac:dyDescent="0.2">
      <c r="A54" s="27" t="s">
        <v>94</v>
      </c>
      <c r="B54" s="28" t="s">
        <v>31</v>
      </c>
      <c r="C54" s="29" t="s">
        <v>96</v>
      </c>
      <c r="D54" s="30">
        <v>16600</v>
      </c>
      <c r="E54" s="130">
        <v>1100</v>
      </c>
      <c r="F54" s="31">
        <f t="shared" si="0"/>
        <v>15500</v>
      </c>
    </row>
    <row r="55" spans="1:6" ht="33.75" x14ac:dyDescent="0.2">
      <c r="A55" s="115" t="s">
        <v>97</v>
      </c>
      <c r="B55" s="116" t="s">
        <v>31</v>
      </c>
      <c r="C55" s="117" t="s">
        <v>98</v>
      </c>
      <c r="D55" s="118">
        <f t="shared" ref="D55:E57" si="2">D56</f>
        <v>99500</v>
      </c>
      <c r="E55" s="131">
        <f t="shared" si="2"/>
        <v>24594.54</v>
      </c>
      <c r="F55" s="119">
        <f t="shared" ref="F55:F93" si="3">IF(OR(D55="-",IF(E55="-",0,E55)&gt;=IF(D55="-",0,D55)),"-",IF(D55="-",0,D55)-IF(E55="-",0,E55))</f>
        <v>74905.459999999992</v>
      </c>
    </row>
    <row r="56" spans="1:6" ht="78.75" x14ac:dyDescent="0.2">
      <c r="A56" s="32" t="s">
        <v>99</v>
      </c>
      <c r="B56" s="28" t="s">
        <v>31</v>
      </c>
      <c r="C56" s="29" t="s">
        <v>100</v>
      </c>
      <c r="D56" s="30">
        <f t="shared" si="2"/>
        <v>99500</v>
      </c>
      <c r="E56" s="130">
        <f t="shared" si="2"/>
        <v>24594.54</v>
      </c>
      <c r="F56" s="31">
        <f t="shared" si="3"/>
        <v>74905.459999999992</v>
      </c>
    </row>
    <row r="57" spans="1:6" ht="33.75" x14ac:dyDescent="0.2">
      <c r="A57" s="27" t="s">
        <v>101</v>
      </c>
      <c r="B57" s="28" t="s">
        <v>31</v>
      </c>
      <c r="C57" s="29" t="s">
        <v>102</v>
      </c>
      <c r="D57" s="30">
        <f t="shared" si="2"/>
        <v>99500</v>
      </c>
      <c r="E57" s="130">
        <f t="shared" si="2"/>
        <v>24594.54</v>
      </c>
      <c r="F57" s="31">
        <f t="shared" si="3"/>
        <v>74905.459999999992</v>
      </c>
    </row>
    <row r="58" spans="1:6" ht="33.75" x14ac:dyDescent="0.2">
      <c r="A58" s="27" t="s">
        <v>103</v>
      </c>
      <c r="B58" s="28" t="s">
        <v>31</v>
      </c>
      <c r="C58" s="29" t="s">
        <v>104</v>
      </c>
      <c r="D58" s="30">
        <v>99500</v>
      </c>
      <c r="E58" s="130">
        <v>24594.54</v>
      </c>
      <c r="F58" s="31">
        <f t="shared" si="3"/>
        <v>74905.459999999992</v>
      </c>
    </row>
    <row r="59" spans="1:6" ht="22.5" x14ac:dyDescent="0.2">
      <c r="A59" s="27" t="s">
        <v>105</v>
      </c>
      <c r="B59" s="28" t="s">
        <v>31</v>
      </c>
      <c r="C59" s="29" t="s">
        <v>106</v>
      </c>
      <c r="D59" s="30" t="s">
        <v>44</v>
      </c>
      <c r="E59" s="130">
        <v>0</v>
      </c>
      <c r="F59" s="31" t="str">
        <f t="shared" si="3"/>
        <v>-</v>
      </c>
    </row>
    <row r="60" spans="1:6" ht="22.5" x14ac:dyDescent="0.2">
      <c r="A60" s="27" t="s">
        <v>107</v>
      </c>
      <c r="B60" s="28" t="s">
        <v>31</v>
      </c>
      <c r="C60" s="29" t="s">
        <v>108</v>
      </c>
      <c r="D60" s="30" t="s">
        <v>44</v>
      </c>
      <c r="E60" s="130">
        <v>0</v>
      </c>
      <c r="F60" s="31" t="str">
        <f t="shared" si="3"/>
        <v>-</v>
      </c>
    </row>
    <row r="61" spans="1:6" ht="45" x14ac:dyDescent="0.2">
      <c r="A61" s="27" t="s">
        <v>109</v>
      </c>
      <c r="B61" s="28" t="s">
        <v>31</v>
      </c>
      <c r="C61" s="29" t="s">
        <v>110</v>
      </c>
      <c r="D61" s="30" t="s">
        <v>44</v>
      </c>
      <c r="E61" s="130">
        <v>0</v>
      </c>
      <c r="F61" s="31" t="str">
        <f t="shared" si="3"/>
        <v>-</v>
      </c>
    </row>
    <row r="62" spans="1:6" ht="45" x14ac:dyDescent="0.2">
      <c r="A62" s="27" t="s">
        <v>111</v>
      </c>
      <c r="B62" s="28" t="s">
        <v>31</v>
      </c>
      <c r="C62" s="29" t="s">
        <v>112</v>
      </c>
      <c r="D62" s="30" t="s">
        <v>44</v>
      </c>
      <c r="E62" s="130">
        <v>0</v>
      </c>
      <c r="F62" s="31" t="str">
        <f t="shared" si="3"/>
        <v>-</v>
      </c>
    </row>
    <row r="63" spans="1:6" ht="23.25" thickBot="1" x14ac:dyDescent="0.25">
      <c r="A63" s="35" t="s">
        <v>409</v>
      </c>
      <c r="B63" s="43" t="s">
        <v>31</v>
      </c>
      <c r="C63" s="121" t="s">
        <v>413</v>
      </c>
      <c r="D63" s="36">
        <f t="shared" ref="D63:E65" si="4">D64</f>
        <v>59900</v>
      </c>
      <c r="E63" s="132">
        <f t="shared" si="4"/>
        <v>8030.57</v>
      </c>
      <c r="F63" s="37">
        <f>D63-E63</f>
        <v>51869.43</v>
      </c>
    </row>
    <row r="64" spans="1:6" ht="13.5" thickBot="1" x14ac:dyDescent="0.25">
      <c r="A64" s="27" t="s">
        <v>410</v>
      </c>
      <c r="B64" s="28" t="s">
        <v>31</v>
      </c>
      <c r="C64" s="122" t="s">
        <v>414</v>
      </c>
      <c r="D64" s="120">
        <f t="shared" si="4"/>
        <v>59900</v>
      </c>
      <c r="E64" s="130">
        <f t="shared" si="4"/>
        <v>8030.57</v>
      </c>
      <c r="F64" s="123">
        <f t="shared" ref="F64:F66" si="5">D64-E64</f>
        <v>51869.43</v>
      </c>
    </row>
    <row r="65" spans="1:6" ht="23.25" thickBot="1" x14ac:dyDescent="0.25">
      <c r="A65" s="27" t="s">
        <v>411</v>
      </c>
      <c r="B65" s="28" t="s">
        <v>31</v>
      </c>
      <c r="C65" s="122" t="s">
        <v>415</v>
      </c>
      <c r="D65" s="120">
        <f t="shared" si="4"/>
        <v>59900</v>
      </c>
      <c r="E65" s="130">
        <f t="shared" si="4"/>
        <v>8030.57</v>
      </c>
      <c r="F65" s="123">
        <f t="shared" si="5"/>
        <v>51869.43</v>
      </c>
    </row>
    <row r="66" spans="1:6" ht="34.5" thickBot="1" x14ac:dyDescent="0.25">
      <c r="A66" s="27" t="s">
        <v>412</v>
      </c>
      <c r="B66" s="28" t="s">
        <v>31</v>
      </c>
      <c r="C66" s="122" t="s">
        <v>416</v>
      </c>
      <c r="D66" s="120">
        <v>59900</v>
      </c>
      <c r="E66" s="130">
        <v>8030.57</v>
      </c>
      <c r="F66" s="123">
        <f t="shared" si="5"/>
        <v>51869.43</v>
      </c>
    </row>
    <row r="67" spans="1:6" x14ac:dyDescent="0.2">
      <c r="A67" s="115" t="s">
        <v>113</v>
      </c>
      <c r="B67" s="116" t="s">
        <v>31</v>
      </c>
      <c r="C67" s="117" t="s">
        <v>418</v>
      </c>
      <c r="D67" s="118">
        <f>D68</f>
        <v>12300</v>
      </c>
      <c r="E67" s="131">
        <f>E70+E71</f>
        <v>0</v>
      </c>
      <c r="F67" s="119">
        <f t="shared" si="3"/>
        <v>12300</v>
      </c>
    </row>
    <row r="68" spans="1:6" ht="33.75" x14ac:dyDescent="0.2">
      <c r="A68" s="27" t="s">
        <v>114</v>
      </c>
      <c r="B68" s="28" t="s">
        <v>31</v>
      </c>
      <c r="C68" s="29" t="s">
        <v>418</v>
      </c>
      <c r="D68" s="30">
        <f>D69</f>
        <v>12300</v>
      </c>
      <c r="E68" s="130">
        <f>E69</f>
        <v>0</v>
      </c>
      <c r="F68" s="31">
        <f t="shared" si="3"/>
        <v>12300</v>
      </c>
    </row>
    <row r="69" spans="1:6" ht="45" x14ac:dyDescent="0.2">
      <c r="A69" s="27" t="s">
        <v>115</v>
      </c>
      <c r="B69" s="28" t="s">
        <v>31</v>
      </c>
      <c r="C69" s="29" t="s">
        <v>418</v>
      </c>
      <c r="D69" s="30">
        <f>D70</f>
        <v>12300</v>
      </c>
      <c r="E69" s="130">
        <f>E70</f>
        <v>0</v>
      </c>
      <c r="F69" s="31">
        <f t="shared" si="3"/>
        <v>12300</v>
      </c>
    </row>
    <row r="70" spans="1:6" ht="46.5" customHeight="1" x14ac:dyDescent="0.2">
      <c r="A70" s="27" t="s">
        <v>115</v>
      </c>
      <c r="B70" s="28" t="s">
        <v>31</v>
      </c>
      <c r="C70" s="29" t="s">
        <v>418</v>
      </c>
      <c r="D70" s="30">
        <v>12300</v>
      </c>
      <c r="E70" s="130"/>
      <c r="F70" s="31">
        <f t="shared" si="3"/>
        <v>12300</v>
      </c>
    </row>
    <row r="71" spans="1:6" ht="56.25" customHeight="1" x14ac:dyDescent="0.2">
      <c r="A71" s="27" t="s">
        <v>466</v>
      </c>
      <c r="B71" s="28" t="s">
        <v>31</v>
      </c>
      <c r="C71" s="29" t="s">
        <v>465</v>
      </c>
      <c r="D71" s="30">
        <v>0</v>
      </c>
      <c r="E71" s="130"/>
      <c r="F71" s="31" t="str">
        <f t="shared" si="3"/>
        <v>-</v>
      </c>
    </row>
    <row r="72" spans="1:6" ht="45" x14ac:dyDescent="0.2">
      <c r="A72" s="27" t="s">
        <v>115</v>
      </c>
      <c r="B72" s="28" t="s">
        <v>31</v>
      </c>
      <c r="C72" s="29" t="s">
        <v>116</v>
      </c>
      <c r="D72" s="30" t="s">
        <v>44</v>
      </c>
      <c r="E72" s="130">
        <v>0</v>
      </c>
      <c r="F72" s="31" t="str">
        <f t="shared" si="3"/>
        <v>-</v>
      </c>
    </row>
    <row r="73" spans="1:6" x14ac:dyDescent="0.2">
      <c r="A73" s="115" t="s">
        <v>419</v>
      </c>
      <c r="B73" s="28"/>
      <c r="C73" s="117" t="s">
        <v>442</v>
      </c>
      <c r="D73" s="30"/>
      <c r="E73" s="131">
        <f>E74+E75</f>
        <v>0</v>
      </c>
      <c r="F73" s="31"/>
    </row>
    <row r="74" spans="1:6" x14ac:dyDescent="0.2">
      <c r="A74" s="27" t="s">
        <v>402</v>
      </c>
      <c r="B74" s="28"/>
      <c r="C74" s="137" t="s">
        <v>405</v>
      </c>
      <c r="D74" s="30"/>
      <c r="E74" s="138">
        <v>0</v>
      </c>
      <c r="F74" s="31"/>
    </row>
    <row r="75" spans="1:6" x14ac:dyDescent="0.2">
      <c r="A75" s="27" t="s">
        <v>402</v>
      </c>
      <c r="B75" s="28" t="s">
        <v>31</v>
      </c>
      <c r="C75" s="29" t="s">
        <v>404</v>
      </c>
      <c r="D75" s="30" t="s">
        <v>44</v>
      </c>
      <c r="E75" s="130">
        <v>0</v>
      </c>
      <c r="F75" s="31" t="str">
        <f t="shared" si="3"/>
        <v>-</v>
      </c>
    </row>
    <row r="76" spans="1:6" x14ac:dyDescent="0.2">
      <c r="A76" s="27" t="s">
        <v>403</v>
      </c>
      <c r="B76" s="28" t="s">
        <v>31</v>
      </c>
      <c r="C76" s="29" t="s">
        <v>443</v>
      </c>
      <c r="D76" s="30" t="s">
        <v>44</v>
      </c>
      <c r="E76" s="130">
        <v>0</v>
      </c>
      <c r="F76" s="31" t="str">
        <f t="shared" si="3"/>
        <v>-</v>
      </c>
    </row>
    <row r="77" spans="1:6" x14ac:dyDescent="0.2">
      <c r="A77" s="115" t="s">
        <v>117</v>
      </c>
      <c r="B77" s="116" t="s">
        <v>31</v>
      </c>
      <c r="C77" s="117" t="s">
        <v>118</v>
      </c>
      <c r="D77" s="118">
        <f>D78</f>
        <v>9582800</v>
      </c>
      <c r="E77" s="131">
        <f>E78</f>
        <v>3774783.27</v>
      </c>
      <c r="F77" s="119">
        <f t="shared" si="3"/>
        <v>5808016.7300000004</v>
      </c>
    </row>
    <row r="78" spans="1:6" ht="33.75" x14ac:dyDescent="0.2">
      <c r="A78" s="27" t="s">
        <v>119</v>
      </c>
      <c r="B78" s="28" t="s">
        <v>31</v>
      </c>
      <c r="C78" s="29" t="s">
        <v>120</v>
      </c>
      <c r="D78" s="30">
        <f>D81+D82+D87</f>
        <v>9582800</v>
      </c>
      <c r="E78" s="130">
        <f>E87+E82+E79+E93</f>
        <v>3774783.27</v>
      </c>
      <c r="F78" s="31">
        <f t="shared" si="3"/>
        <v>5808016.7300000004</v>
      </c>
    </row>
    <row r="79" spans="1:6" ht="22.5" x14ac:dyDescent="0.2">
      <c r="A79" s="27" t="s">
        <v>121</v>
      </c>
      <c r="B79" s="28" t="s">
        <v>31</v>
      </c>
      <c r="C79" s="29" t="s">
        <v>122</v>
      </c>
      <c r="D79" s="30">
        <v>9088500</v>
      </c>
      <c r="E79" s="130">
        <f>E80</f>
        <v>3732200</v>
      </c>
      <c r="F79" s="31">
        <f t="shared" si="3"/>
        <v>5356300</v>
      </c>
    </row>
    <row r="80" spans="1:6" x14ac:dyDescent="0.2">
      <c r="A80" s="27" t="s">
        <v>123</v>
      </c>
      <c r="B80" s="28" t="s">
        <v>31</v>
      </c>
      <c r="C80" s="29" t="s">
        <v>124</v>
      </c>
      <c r="D80" s="30">
        <f>D81</f>
        <v>9330300</v>
      </c>
      <c r="E80" s="130">
        <f>E81</f>
        <v>3732200</v>
      </c>
      <c r="F80" s="31">
        <f t="shared" si="3"/>
        <v>5598100</v>
      </c>
    </row>
    <row r="81" spans="1:6" ht="22.5" x14ac:dyDescent="0.2">
      <c r="A81" s="27" t="s">
        <v>125</v>
      </c>
      <c r="B81" s="28" t="s">
        <v>31</v>
      </c>
      <c r="C81" s="29" t="s">
        <v>126</v>
      </c>
      <c r="D81" s="30">
        <v>9330300</v>
      </c>
      <c r="E81" s="130">
        <v>3732200</v>
      </c>
      <c r="F81" s="31">
        <f t="shared" si="3"/>
        <v>5598100</v>
      </c>
    </row>
    <row r="82" spans="1:6" ht="22.5" x14ac:dyDescent="0.2">
      <c r="A82" s="27" t="s">
        <v>127</v>
      </c>
      <c r="B82" s="28" t="s">
        <v>31</v>
      </c>
      <c r="C82" s="29" t="s">
        <v>128</v>
      </c>
      <c r="D82" s="30">
        <f>D84+D86</f>
        <v>240400</v>
      </c>
      <c r="E82" s="130">
        <f>E84+E86</f>
        <v>39559.269999999997</v>
      </c>
      <c r="F82" s="31">
        <f t="shared" si="3"/>
        <v>200840.73</v>
      </c>
    </row>
    <row r="83" spans="1:6" ht="33.75" x14ac:dyDescent="0.2">
      <c r="A83" s="27" t="s">
        <v>129</v>
      </c>
      <c r="B83" s="28" t="s">
        <v>31</v>
      </c>
      <c r="C83" s="29" t="s">
        <v>130</v>
      </c>
      <c r="D83" s="30">
        <v>200</v>
      </c>
      <c r="E83" s="130">
        <f>E84</f>
        <v>200</v>
      </c>
      <c r="F83" s="31" t="str">
        <f t="shared" si="3"/>
        <v>-</v>
      </c>
    </row>
    <row r="84" spans="1:6" ht="33.75" x14ac:dyDescent="0.2">
      <c r="A84" s="27" t="s">
        <v>131</v>
      </c>
      <c r="B84" s="28" t="s">
        <v>31</v>
      </c>
      <c r="C84" s="29" t="s">
        <v>132</v>
      </c>
      <c r="D84" s="30">
        <v>200</v>
      </c>
      <c r="E84" s="130">
        <v>200</v>
      </c>
      <c r="F84" s="31" t="str">
        <f t="shared" si="3"/>
        <v>-</v>
      </c>
    </row>
    <row r="85" spans="1:6" ht="33.75" x14ac:dyDescent="0.2">
      <c r="A85" s="27" t="s">
        <v>133</v>
      </c>
      <c r="B85" s="28" t="s">
        <v>31</v>
      </c>
      <c r="C85" s="29" t="s">
        <v>134</v>
      </c>
      <c r="D85" s="30">
        <f>D86</f>
        <v>240200</v>
      </c>
      <c r="E85" s="130">
        <f>E86</f>
        <v>39359.269999999997</v>
      </c>
      <c r="F85" s="31">
        <f t="shared" si="3"/>
        <v>200840.73</v>
      </c>
    </row>
    <row r="86" spans="1:6" ht="33.75" x14ac:dyDescent="0.2">
      <c r="A86" s="27" t="s">
        <v>135</v>
      </c>
      <c r="B86" s="28" t="s">
        <v>31</v>
      </c>
      <c r="C86" s="29" t="s">
        <v>136</v>
      </c>
      <c r="D86" s="30">
        <v>240200</v>
      </c>
      <c r="E86" s="130">
        <v>39359.269999999997</v>
      </c>
      <c r="F86" s="31">
        <f t="shared" si="3"/>
        <v>200840.73</v>
      </c>
    </row>
    <row r="87" spans="1:6" x14ac:dyDescent="0.2">
      <c r="A87" s="27" t="s">
        <v>137</v>
      </c>
      <c r="B87" s="28" t="s">
        <v>31</v>
      </c>
      <c r="C87" s="29" t="s">
        <v>138</v>
      </c>
      <c r="D87" s="30">
        <f>D89+D88</f>
        <v>12100</v>
      </c>
      <c r="E87" s="30">
        <f>E89+E88</f>
        <v>3024</v>
      </c>
      <c r="F87" s="31">
        <f t="shared" si="3"/>
        <v>9076</v>
      </c>
    </row>
    <row r="88" spans="1:6" ht="56.25" x14ac:dyDescent="0.2">
      <c r="A88" s="27" t="s">
        <v>463</v>
      </c>
      <c r="B88" s="28"/>
      <c r="C88" s="29" t="s">
        <v>464</v>
      </c>
      <c r="D88" s="30">
        <v>12100</v>
      </c>
      <c r="E88" s="130">
        <v>3024</v>
      </c>
      <c r="F88" s="31"/>
    </row>
    <row r="89" spans="1:6" ht="22.5" x14ac:dyDescent="0.2">
      <c r="A89" s="27" t="s">
        <v>139</v>
      </c>
      <c r="B89" s="28" t="s">
        <v>31</v>
      </c>
      <c r="C89" s="29" t="s">
        <v>140</v>
      </c>
      <c r="D89" s="30">
        <v>0</v>
      </c>
      <c r="E89" s="130">
        <f>E90</f>
        <v>0</v>
      </c>
      <c r="F89" s="31" t="str">
        <f t="shared" si="3"/>
        <v>-</v>
      </c>
    </row>
    <row r="90" spans="1:6" ht="22.5" x14ac:dyDescent="0.2">
      <c r="A90" s="159" t="s">
        <v>141</v>
      </c>
      <c r="B90" s="160" t="s">
        <v>31</v>
      </c>
      <c r="C90" s="161" t="s">
        <v>142</v>
      </c>
      <c r="D90" s="162">
        <v>0</v>
      </c>
      <c r="E90" s="163"/>
      <c r="F90" s="164" t="str">
        <f t="shared" si="3"/>
        <v>-</v>
      </c>
    </row>
    <row r="91" spans="1:6" x14ac:dyDescent="0.2">
      <c r="A91" s="167" t="s">
        <v>467</v>
      </c>
      <c r="B91" s="172" t="s">
        <v>31</v>
      </c>
      <c r="C91" s="168" t="s">
        <v>470</v>
      </c>
      <c r="D91" s="169">
        <v>0</v>
      </c>
      <c r="E91" s="152"/>
      <c r="F91" s="169" t="str">
        <f t="shared" si="3"/>
        <v>-</v>
      </c>
    </row>
    <row r="92" spans="1:6" ht="22.5" x14ac:dyDescent="0.2">
      <c r="A92" s="173" t="s">
        <v>468</v>
      </c>
      <c r="B92" s="172" t="s">
        <v>31</v>
      </c>
      <c r="C92" s="170" t="s">
        <v>469</v>
      </c>
      <c r="D92" s="169">
        <v>0</v>
      </c>
      <c r="E92" s="152"/>
      <c r="F92" s="169" t="str">
        <f t="shared" si="3"/>
        <v>-</v>
      </c>
    </row>
    <row r="93" spans="1:6" ht="22.5" x14ac:dyDescent="0.2">
      <c r="A93" s="173" t="s">
        <v>468</v>
      </c>
      <c r="B93" s="172" t="s">
        <v>31</v>
      </c>
      <c r="C93" s="170" t="s">
        <v>471</v>
      </c>
      <c r="D93" s="169">
        <v>0</v>
      </c>
      <c r="E93" s="152"/>
      <c r="F93" s="169" t="str">
        <f t="shared" si="3"/>
        <v>-</v>
      </c>
    </row>
    <row r="94" spans="1:6" ht="12.75" customHeight="1" x14ac:dyDescent="0.2">
      <c r="A94" s="171"/>
      <c r="B94" s="158"/>
      <c r="C94" s="158"/>
      <c r="D94" s="165"/>
      <c r="E94" s="166"/>
      <c r="F94" s="165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 F30 F27:F28 F40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7"/>
  <sheetViews>
    <sheetView showGridLines="0" zoomScale="90" zoomScaleNormal="90" workbookViewId="0">
      <selection activeCell="E187" sqref="E187"/>
    </sheetView>
  </sheetViews>
  <sheetFormatPr defaultRowHeight="12.75" customHeight="1" x14ac:dyDescent="0.2"/>
  <cols>
    <col min="1" max="1" width="45.7109375" style="57" customWidth="1"/>
    <col min="2" max="2" width="6.7109375" style="57" customWidth="1"/>
    <col min="3" max="3" width="40.7109375" style="53" customWidth="1"/>
    <col min="4" max="4" width="18.85546875" style="92" customWidth="1"/>
    <col min="5" max="5" width="18.7109375" style="93" customWidth="1"/>
    <col min="6" max="6" width="18.7109375" style="92" customWidth="1"/>
  </cols>
  <sheetData>
    <row r="1" spans="1:6" ht="12.75" customHeight="1" x14ac:dyDescent="0.2">
      <c r="A1" s="54"/>
      <c r="B1" s="54"/>
      <c r="C1" s="94"/>
      <c r="D1" s="73"/>
      <c r="E1" s="73"/>
      <c r="F1" s="73"/>
    </row>
    <row r="2" spans="1:6" ht="15" customHeight="1" x14ac:dyDescent="0.2">
      <c r="A2" s="201" t="s">
        <v>143</v>
      </c>
      <c r="B2" s="201"/>
      <c r="C2" s="201"/>
      <c r="D2" s="201"/>
      <c r="E2" s="74"/>
      <c r="F2" s="75" t="s">
        <v>144</v>
      </c>
    </row>
    <row r="3" spans="1:6" ht="13.5" customHeight="1" x14ac:dyDescent="0.2">
      <c r="A3" s="55"/>
      <c r="B3" s="55"/>
      <c r="C3" s="95"/>
      <c r="D3" s="75"/>
      <c r="E3" s="75"/>
      <c r="F3" s="75"/>
    </row>
    <row r="4" spans="1:6" ht="10.15" customHeight="1" x14ac:dyDescent="0.2">
      <c r="A4" s="202" t="s">
        <v>21</v>
      </c>
      <c r="B4" s="205" t="s">
        <v>22</v>
      </c>
      <c r="C4" s="199" t="s">
        <v>145</v>
      </c>
      <c r="D4" s="208" t="s">
        <v>24</v>
      </c>
      <c r="E4" s="211" t="s">
        <v>25</v>
      </c>
      <c r="F4" s="197" t="s">
        <v>26</v>
      </c>
    </row>
    <row r="5" spans="1:6" ht="5.45" customHeight="1" x14ac:dyDescent="0.2">
      <c r="A5" s="203"/>
      <c r="B5" s="206"/>
      <c r="C5" s="200"/>
      <c r="D5" s="209"/>
      <c r="E5" s="212"/>
      <c r="F5" s="198"/>
    </row>
    <row r="6" spans="1:6" ht="9.6" customHeight="1" x14ac:dyDescent="0.2">
      <c r="A6" s="203"/>
      <c r="B6" s="206"/>
      <c r="C6" s="200"/>
      <c r="D6" s="209"/>
      <c r="E6" s="212"/>
      <c r="F6" s="198"/>
    </row>
    <row r="7" spans="1:6" ht="6" customHeight="1" x14ac:dyDescent="0.2">
      <c r="A7" s="203"/>
      <c r="B7" s="206"/>
      <c r="C7" s="200"/>
      <c r="D7" s="209"/>
      <c r="E7" s="212"/>
      <c r="F7" s="198"/>
    </row>
    <row r="8" spans="1:6" ht="6.6" customHeight="1" x14ac:dyDescent="0.2">
      <c r="A8" s="203"/>
      <c r="B8" s="206"/>
      <c r="C8" s="200"/>
      <c r="D8" s="209"/>
      <c r="E8" s="212"/>
      <c r="F8" s="198"/>
    </row>
    <row r="9" spans="1:6" ht="10.9" customHeight="1" x14ac:dyDescent="0.2">
      <c r="A9" s="203"/>
      <c r="B9" s="206"/>
      <c r="C9" s="200"/>
      <c r="D9" s="209"/>
      <c r="E9" s="212"/>
      <c r="F9" s="198"/>
    </row>
    <row r="10" spans="1:6" ht="4.1500000000000004" hidden="1" customHeight="1" x14ac:dyDescent="0.2">
      <c r="A10" s="203"/>
      <c r="B10" s="206"/>
      <c r="C10" s="96"/>
      <c r="D10" s="209"/>
      <c r="E10" s="76"/>
      <c r="F10" s="77"/>
    </row>
    <row r="11" spans="1:6" ht="13.15" hidden="1" customHeight="1" x14ac:dyDescent="0.2">
      <c r="A11" s="204"/>
      <c r="B11" s="207"/>
      <c r="C11" s="97"/>
      <c r="D11" s="210"/>
      <c r="E11" s="78"/>
      <c r="F11" s="79"/>
    </row>
    <row r="12" spans="1:6" ht="13.5" customHeight="1" thickBot="1" x14ac:dyDescent="0.25">
      <c r="A12" s="58">
        <v>1</v>
      </c>
      <c r="B12" s="59">
        <v>2</v>
      </c>
      <c r="C12" s="98">
        <v>3</v>
      </c>
      <c r="D12" s="80" t="s">
        <v>27</v>
      </c>
      <c r="E12" s="81" t="s">
        <v>28</v>
      </c>
      <c r="F12" s="82" t="s">
        <v>29</v>
      </c>
    </row>
    <row r="13" spans="1:6" x14ac:dyDescent="0.2">
      <c r="A13" s="102" t="s">
        <v>146</v>
      </c>
      <c r="B13" s="103" t="s">
        <v>147</v>
      </c>
      <c r="C13" s="104" t="s">
        <v>148</v>
      </c>
      <c r="D13" s="105">
        <f>D15</f>
        <v>11880062.35</v>
      </c>
      <c r="E13" s="106">
        <f>E15</f>
        <v>2028531.9899999998</v>
      </c>
      <c r="F13" s="107">
        <f>IF(OR(D13="-",IF(E13="-",0,E13)&gt;=IF(D13="-",0,D13)),"-",IF(D13="-",0,D13)-IF(E13="-",0,E13))</f>
        <v>9851530.3599999994</v>
      </c>
    </row>
    <row r="14" spans="1:6" x14ac:dyDescent="0.2">
      <c r="A14" s="60" t="s">
        <v>33</v>
      </c>
      <c r="B14" s="56"/>
      <c r="C14" s="100"/>
      <c r="D14" s="86"/>
      <c r="E14" s="87"/>
      <c r="F14" s="88"/>
    </row>
    <row r="15" spans="1:6" ht="25.5" x14ac:dyDescent="0.2">
      <c r="A15" s="124" t="s">
        <v>149</v>
      </c>
      <c r="B15" s="109" t="s">
        <v>147</v>
      </c>
      <c r="C15" s="114" t="s">
        <v>150</v>
      </c>
      <c r="D15" s="110">
        <f>D16+D88+D100+D110+D148+D156+D164+D174+D182</f>
        <v>11880062.35</v>
      </c>
      <c r="E15" s="110">
        <f>E16+E88+E100+E110+E148+E156+E164+E174+E182</f>
        <v>2028531.9899999998</v>
      </c>
      <c r="F15" s="112">
        <f t="shared" ref="F15:F36" si="0">IF(OR(D15="-",IF(E15="-",0,E15)&gt;=IF(D15="-",0,D15)),"-",IF(D15="-",0,D15)-IF(E15="-",0,E15))</f>
        <v>9851530.3599999994</v>
      </c>
    </row>
    <row r="16" spans="1:6" x14ac:dyDescent="0.2">
      <c r="A16" s="102" t="s">
        <v>151</v>
      </c>
      <c r="B16" s="103" t="s">
        <v>147</v>
      </c>
      <c r="C16" s="104" t="s">
        <v>152</v>
      </c>
      <c r="D16" s="105">
        <f>D17+D46+D43</f>
        <v>5078200</v>
      </c>
      <c r="E16" s="106">
        <f>E20+E26+E31+E35+E46+E42</f>
        <v>877271.52999999991</v>
      </c>
      <c r="F16" s="107">
        <f t="shared" si="0"/>
        <v>4200928.47</v>
      </c>
    </row>
    <row r="17" spans="1:6" ht="51" x14ac:dyDescent="0.2">
      <c r="A17" s="102" t="s">
        <v>153</v>
      </c>
      <c r="B17" s="103" t="s">
        <v>147</v>
      </c>
      <c r="C17" s="104" t="s">
        <v>154</v>
      </c>
      <c r="D17" s="105">
        <f>D18+D42</f>
        <v>4339900</v>
      </c>
      <c r="E17" s="106">
        <f>E20+E26+E31+E35+E42</f>
        <v>844709.92999999993</v>
      </c>
      <c r="F17" s="107">
        <f t="shared" si="0"/>
        <v>3495190.0700000003</v>
      </c>
    </row>
    <row r="18" spans="1:6" ht="25.5" x14ac:dyDescent="0.2">
      <c r="A18" s="61" t="s">
        <v>155</v>
      </c>
      <c r="B18" s="62" t="s">
        <v>147</v>
      </c>
      <c r="C18" s="101" t="s">
        <v>156</v>
      </c>
      <c r="D18" s="89">
        <f>D19</f>
        <v>4339700</v>
      </c>
      <c r="E18" s="91">
        <f t="shared" ref="E18:E21" si="1">E19</f>
        <v>844709.92999999993</v>
      </c>
      <c r="F18" s="90">
        <f t="shared" si="0"/>
        <v>3494990.0700000003</v>
      </c>
    </row>
    <row r="19" spans="1:6" x14ac:dyDescent="0.2">
      <c r="A19" s="61" t="s">
        <v>13</v>
      </c>
      <c r="B19" s="62" t="s">
        <v>147</v>
      </c>
      <c r="C19" s="101" t="s">
        <v>157</v>
      </c>
      <c r="D19" s="89">
        <f>D22+D29+D32+D38+D30</f>
        <v>4339700</v>
      </c>
      <c r="E19" s="91">
        <f>E20+E26+E31</f>
        <v>844709.92999999993</v>
      </c>
      <c r="F19" s="90">
        <f t="shared" si="0"/>
        <v>3494990.0700000003</v>
      </c>
    </row>
    <row r="20" spans="1:6" ht="51" x14ac:dyDescent="0.2">
      <c r="A20" s="61" t="s">
        <v>158</v>
      </c>
      <c r="B20" s="62" t="s">
        <v>147</v>
      </c>
      <c r="C20" s="101" t="s">
        <v>159</v>
      </c>
      <c r="D20" s="89">
        <f>FIO</f>
        <v>3957700</v>
      </c>
      <c r="E20" s="91">
        <f t="shared" si="1"/>
        <v>681840.99</v>
      </c>
      <c r="F20" s="90">
        <f t="shared" si="0"/>
        <v>3275859.01</v>
      </c>
    </row>
    <row r="21" spans="1:6" ht="63.75" x14ac:dyDescent="0.2">
      <c r="A21" s="61" t="s">
        <v>160</v>
      </c>
      <c r="B21" s="62" t="s">
        <v>147</v>
      </c>
      <c r="C21" s="101" t="s">
        <v>161</v>
      </c>
      <c r="D21" s="89">
        <f>D22</f>
        <v>3957700</v>
      </c>
      <c r="E21" s="91">
        <f t="shared" si="1"/>
        <v>681840.99</v>
      </c>
      <c r="F21" s="90">
        <f t="shared" si="0"/>
        <v>3275859.01</v>
      </c>
    </row>
    <row r="22" spans="1:6" ht="25.5" x14ac:dyDescent="0.2">
      <c r="A22" s="61" t="s">
        <v>162</v>
      </c>
      <c r="B22" s="62" t="s">
        <v>147</v>
      </c>
      <c r="C22" s="101" t="s">
        <v>163</v>
      </c>
      <c r="D22" s="89">
        <f>D23+D24+D25</f>
        <v>3957700</v>
      </c>
      <c r="E22" s="91">
        <f>E23+E24+E25</f>
        <v>681840.99</v>
      </c>
      <c r="F22" s="90">
        <f t="shared" si="0"/>
        <v>3275859.01</v>
      </c>
    </row>
    <row r="23" spans="1:6" ht="25.5" x14ac:dyDescent="0.2">
      <c r="A23" s="61" t="s">
        <v>164</v>
      </c>
      <c r="B23" s="62" t="s">
        <v>147</v>
      </c>
      <c r="C23" s="101" t="s">
        <v>165</v>
      </c>
      <c r="D23" s="89">
        <v>2772800</v>
      </c>
      <c r="E23" s="91">
        <v>539834.1</v>
      </c>
      <c r="F23" s="90">
        <f t="shared" si="0"/>
        <v>2232965.9</v>
      </c>
    </row>
    <row r="24" spans="1:6" ht="38.25" x14ac:dyDescent="0.2">
      <c r="A24" s="61" t="s">
        <v>166</v>
      </c>
      <c r="B24" s="62" t="s">
        <v>147</v>
      </c>
      <c r="C24" s="101" t="s">
        <v>167</v>
      </c>
      <c r="D24" s="89">
        <v>252900</v>
      </c>
      <c r="E24" s="91"/>
      <c r="F24" s="90">
        <f t="shared" si="0"/>
        <v>252900</v>
      </c>
    </row>
    <row r="25" spans="1:6" ht="51" x14ac:dyDescent="0.2">
      <c r="A25" s="61" t="s">
        <v>168</v>
      </c>
      <c r="B25" s="62" t="s">
        <v>147</v>
      </c>
      <c r="C25" s="101" t="s">
        <v>169</v>
      </c>
      <c r="D25" s="89">
        <v>932000</v>
      </c>
      <c r="E25" s="91">
        <v>142006.89000000001</v>
      </c>
      <c r="F25" s="90">
        <f t="shared" si="0"/>
        <v>789993.11</v>
      </c>
    </row>
    <row r="26" spans="1:6" ht="51" x14ac:dyDescent="0.2">
      <c r="A26" s="61" t="s">
        <v>170</v>
      </c>
      <c r="B26" s="62" t="s">
        <v>147</v>
      </c>
      <c r="C26" s="101" t="s">
        <v>171</v>
      </c>
      <c r="D26" s="89">
        <f>D27</f>
        <v>362000</v>
      </c>
      <c r="E26" s="91">
        <f>E28</f>
        <v>162868.94</v>
      </c>
      <c r="F26" s="90">
        <f t="shared" si="0"/>
        <v>199131.06</v>
      </c>
    </row>
    <row r="27" spans="1:6" ht="25.5" x14ac:dyDescent="0.2">
      <c r="A27" s="61" t="s">
        <v>172</v>
      </c>
      <c r="B27" s="62" t="s">
        <v>147</v>
      </c>
      <c r="C27" s="101" t="s">
        <v>173</v>
      </c>
      <c r="D27" s="89">
        <f>D29+D30</f>
        <v>362000</v>
      </c>
      <c r="E27" s="91">
        <f>E28</f>
        <v>162868.94</v>
      </c>
      <c r="F27" s="90">
        <f t="shared" si="0"/>
        <v>199131.06</v>
      </c>
    </row>
    <row r="28" spans="1:6" ht="25.5" x14ac:dyDescent="0.2">
      <c r="A28" s="61" t="s">
        <v>174</v>
      </c>
      <c r="B28" s="62" t="s">
        <v>147</v>
      </c>
      <c r="C28" s="101" t="s">
        <v>175</v>
      </c>
      <c r="D28" s="89">
        <f>D29</f>
        <v>309000</v>
      </c>
      <c r="E28" s="91">
        <f>E29+E30</f>
        <v>162868.94</v>
      </c>
      <c r="F28" s="90">
        <f t="shared" si="0"/>
        <v>146131.06</v>
      </c>
    </row>
    <row r="29" spans="1:6" ht="25.5" x14ac:dyDescent="0.2">
      <c r="A29" s="61" t="s">
        <v>176</v>
      </c>
      <c r="B29" s="62" t="s">
        <v>147</v>
      </c>
      <c r="C29" s="101" t="s">
        <v>177</v>
      </c>
      <c r="D29" s="89">
        <v>309000</v>
      </c>
      <c r="E29" s="91">
        <v>134166.85</v>
      </c>
      <c r="F29" s="90">
        <f t="shared" si="0"/>
        <v>174833.15</v>
      </c>
    </row>
    <row r="30" spans="1:6" x14ac:dyDescent="0.2">
      <c r="A30" s="61" t="s">
        <v>477</v>
      </c>
      <c r="B30" s="62" t="s">
        <v>147</v>
      </c>
      <c r="C30" s="101" t="s">
        <v>476</v>
      </c>
      <c r="D30" s="89">
        <v>53000</v>
      </c>
      <c r="E30" s="91">
        <v>28702.09</v>
      </c>
      <c r="F30" s="90"/>
    </row>
    <row r="31" spans="1:6" ht="38.25" x14ac:dyDescent="0.2">
      <c r="A31" s="61" t="s">
        <v>178</v>
      </c>
      <c r="B31" s="62" t="s">
        <v>147</v>
      </c>
      <c r="C31" s="101" t="s">
        <v>179</v>
      </c>
      <c r="D31" s="89">
        <f>D32</f>
        <v>15000</v>
      </c>
      <c r="E31" s="89">
        <f>E32</f>
        <v>0</v>
      </c>
      <c r="F31" s="90">
        <f t="shared" si="0"/>
        <v>15000</v>
      </c>
    </row>
    <row r="32" spans="1:6" x14ac:dyDescent="0.2">
      <c r="A32" s="61" t="s">
        <v>180</v>
      </c>
      <c r="B32" s="62" t="s">
        <v>147</v>
      </c>
      <c r="C32" s="101" t="s">
        <v>408</v>
      </c>
      <c r="D32" s="89">
        <f>D33+D34</f>
        <v>15000</v>
      </c>
      <c r="E32" s="89">
        <f>E33+E34</f>
        <v>0</v>
      </c>
      <c r="F32" s="90">
        <f t="shared" si="0"/>
        <v>15000</v>
      </c>
    </row>
    <row r="33" spans="1:6" x14ac:dyDescent="0.2">
      <c r="A33" s="61" t="s">
        <v>182</v>
      </c>
      <c r="B33" s="62" t="s">
        <v>147</v>
      </c>
      <c r="C33" s="101" t="s">
        <v>183</v>
      </c>
      <c r="D33" s="89">
        <v>2000</v>
      </c>
      <c r="E33" s="91"/>
      <c r="F33" s="90">
        <f t="shared" si="0"/>
        <v>2000</v>
      </c>
    </row>
    <row r="34" spans="1:6" x14ac:dyDescent="0.2">
      <c r="A34" s="61" t="s">
        <v>184</v>
      </c>
      <c r="B34" s="62" t="s">
        <v>147</v>
      </c>
      <c r="C34" s="101" t="s">
        <v>185</v>
      </c>
      <c r="D34" s="89">
        <v>13000</v>
      </c>
      <c r="E34" s="91"/>
      <c r="F34" s="90">
        <f t="shared" si="0"/>
        <v>13000</v>
      </c>
    </row>
    <row r="35" spans="1:6" ht="25.5" x14ac:dyDescent="0.2">
      <c r="A35" s="61" t="s">
        <v>186</v>
      </c>
      <c r="B35" s="62" t="s">
        <v>147</v>
      </c>
      <c r="C35" s="101" t="s">
        <v>187</v>
      </c>
      <c r="D35" s="89">
        <f>D36</f>
        <v>5200</v>
      </c>
      <c r="E35" s="91">
        <f>E36</f>
        <v>0</v>
      </c>
      <c r="F35" s="90">
        <f t="shared" si="0"/>
        <v>5200</v>
      </c>
    </row>
    <row r="36" spans="1:6" x14ac:dyDescent="0.2">
      <c r="A36" s="61" t="s">
        <v>188</v>
      </c>
      <c r="B36" s="62" t="s">
        <v>147</v>
      </c>
      <c r="C36" s="101" t="s">
        <v>189</v>
      </c>
      <c r="D36" s="89">
        <f>D37+D41</f>
        <v>5200</v>
      </c>
      <c r="E36" s="91">
        <f>E37</f>
        <v>0</v>
      </c>
      <c r="F36" s="90">
        <f t="shared" si="0"/>
        <v>5200</v>
      </c>
    </row>
    <row r="37" spans="1:6" ht="66" customHeight="1" x14ac:dyDescent="0.2">
      <c r="A37" s="61" t="s">
        <v>446</v>
      </c>
      <c r="B37" s="62" t="s">
        <v>147</v>
      </c>
      <c r="C37" s="101" t="s">
        <v>444</v>
      </c>
      <c r="D37" s="89">
        <f>D38</f>
        <v>5000</v>
      </c>
      <c r="E37" s="91">
        <f>E38</f>
        <v>0</v>
      </c>
      <c r="F37" s="90">
        <f>D37-E37</f>
        <v>5000</v>
      </c>
    </row>
    <row r="38" spans="1:6" ht="25.5" x14ac:dyDescent="0.2">
      <c r="A38" s="61" t="s">
        <v>176</v>
      </c>
      <c r="B38" s="62" t="s">
        <v>147</v>
      </c>
      <c r="C38" s="101" t="s">
        <v>445</v>
      </c>
      <c r="D38" s="89">
        <v>5000</v>
      </c>
      <c r="E38" s="91"/>
      <c r="F38" s="90">
        <f t="shared" ref="F38:F42" si="2">D38-E38</f>
        <v>5000</v>
      </c>
    </row>
    <row r="39" spans="1:6" ht="102" x14ac:dyDescent="0.2">
      <c r="A39" s="63" t="s">
        <v>190</v>
      </c>
      <c r="B39" s="62" t="s">
        <v>147</v>
      </c>
      <c r="C39" s="101" t="s">
        <v>191</v>
      </c>
      <c r="D39" s="89">
        <v>200</v>
      </c>
      <c r="E39" s="91">
        <f>E40</f>
        <v>0</v>
      </c>
      <c r="F39" s="90">
        <f t="shared" si="2"/>
        <v>200</v>
      </c>
    </row>
    <row r="40" spans="1:6" ht="25.5" x14ac:dyDescent="0.2">
      <c r="A40" s="61" t="s">
        <v>172</v>
      </c>
      <c r="B40" s="62" t="s">
        <v>147</v>
      </c>
      <c r="C40" s="101" t="s">
        <v>192</v>
      </c>
      <c r="D40" s="89">
        <v>200</v>
      </c>
      <c r="E40" s="91">
        <f>E41</f>
        <v>0</v>
      </c>
      <c r="F40" s="90">
        <f t="shared" si="2"/>
        <v>200</v>
      </c>
    </row>
    <row r="41" spans="1:6" ht="25.5" x14ac:dyDescent="0.2">
      <c r="A41" s="61" t="s">
        <v>174</v>
      </c>
      <c r="B41" s="62" t="s">
        <v>147</v>
      </c>
      <c r="C41" s="101" t="s">
        <v>193</v>
      </c>
      <c r="D41" s="89">
        <v>200</v>
      </c>
      <c r="E41" s="91">
        <f>E42</f>
        <v>0</v>
      </c>
      <c r="F41" s="90">
        <f t="shared" si="2"/>
        <v>200</v>
      </c>
    </row>
    <row r="42" spans="1:6" ht="25.5" x14ac:dyDescent="0.2">
      <c r="A42" s="61" t="s">
        <v>176</v>
      </c>
      <c r="B42" s="62" t="s">
        <v>147</v>
      </c>
      <c r="C42" s="101" t="s">
        <v>194</v>
      </c>
      <c r="D42" s="89">
        <v>200</v>
      </c>
      <c r="E42" s="91">
        <v>0</v>
      </c>
      <c r="F42" s="90">
        <f t="shared" si="2"/>
        <v>200</v>
      </c>
    </row>
    <row r="43" spans="1:6" x14ac:dyDescent="0.2">
      <c r="A43" s="102" t="s">
        <v>480</v>
      </c>
      <c r="B43" s="65"/>
      <c r="C43" s="104" t="s">
        <v>478</v>
      </c>
      <c r="D43" s="105">
        <f>D44</f>
        <v>321600</v>
      </c>
      <c r="E43" s="84"/>
      <c r="F43" s="89"/>
    </row>
    <row r="44" spans="1:6" ht="63.75" x14ac:dyDescent="0.2">
      <c r="A44" s="64" t="s">
        <v>481</v>
      </c>
      <c r="B44" s="65"/>
      <c r="C44" s="99" t="s">
        <v>479</v>
      </c>
      <c r="D44" s="83">
        <f>D45</f>
        <v>321600</v>
      </c>
      <c r="E44" s="84"/>
      <c r="F44" s="89"/>
    </row>
    <row r="45" spans="1:6" x14ac:dyDescent="0.2">
      <c r="A45" s="64" t="s">
        <v>482</v>
      </c>
      <c r="B45" s="65"/>
      <c r="C45" s="99" t="s">
        <v>483</v>
      </c>
      <c r="D45" s="83">
        <v>321600</v>
      </c>
      <c r="E45" s="84"/>
      <c r="F45" s="89"/>
    </row>
    <row r="46" spans="1:6" x14ac:dyDescent="0.2">
      <c r="A46" s="102" t="s">
        <v>195</v>
      </c>
      <c r="B46" s="103" t="s">
        <v>147</v>
      </c>
      <c r="C46" s="104" t="s">
        <v>196</v>
      </c>
      <c r="D46" s="105">
        <f>SUM(D50+D52+D56+D65+D69+D73+D77+D81+D84+D87+D79)+D61</f>
        <v>416700</v>
      </c>
      <c r="E46" s="105">
        <f>SUM(E50+E52+E56+E65+E69+E73+E77+E81+E84+E87+E79+E61)</f>
        <v>32561.599999999999</v>
      </c>
      <c r="F46" s="105" t="e">
        <f>SUM(F50+F52+F56+F65+F69+F73+F77+F81+F84+F87+F79)</f>
        <v>#VALUE!</v>
      </c>
    </row>
    <row r="47" spans="1:6" ht="25.5" x14ac:dyDescent="0.2">
      <c r="A47" s="64" t="s">
        <v>396</v>
      </c>
      <c r="B47" s="65" t="s">
        <v>147</v>
      </c>
      <c r="C47" s="99" t="s">
        <v>398</v>
      </c>
      <c r="D47" s="83">
        <f>D51+D48</f>
        <v>1000</v>
      </c>
      <c r="E47" s="83">
        <f>E51+E48</f>
        <v>0</v>
      </c>
      <c r="F47" s="85">
        <v>0</v>
      </c>
    </row>
    <row r="48" spans="1:6" ht="38.25" x14ac:dyDescent="0.2">
      <c r="A48" s="64" t="s">
        <v>397</v>
      </c>
      <c r="B48" s="65" t="s">
        <v>147</v>
      </c>
      <c r="C48" s="99" t="s">
        <v>399</v>
      </c>
      <c r="D48" s="83">
        <v>500</v>
      </c>
      <c r="E48" s="91">
        <f>E49</f>
        <v>0</v>
      </c>
      <c r="F48" s="85">
        <v>0</v>
      </c>
    </row>
    <row r="49" spans="1:6" ht="25.5" x14ac:dyDescent="0.2">
      <c r="A49" s="64" t="s">
        <v>400</v>
      </c>
      <c r="B49" s="65" t="s">
        <v>147</v>
      </c>
      <c r="C49" s="99" t="s">
        <v>455</v>
      </c>
      <c r="D49" s="83">
        <v>500</v>
      </c>
      <c r="E49" s="91">
        <f>E50</f>
        <v>0</v>
      </c>
      <c r="F49" s="85">
        <v>0</v>
      </c>
    </row>
    <row r="50" spans="1:6" ht="25.5" x14ac:dyDescent="0.2">
      <c r="A50" s="61" t="s">
        <v>172</v>
      </c>
      <c r="B50" s="65" t="s">
        <v>147</v>
      </c>
      <c r="C50" s="99" t="s">
        <v>456</v>
      </c>
      <c r="D50" s="83">
        <v>500</v>
      </c>
      <c r="E50" s="91"/>
      <c r="F50" s="85">
        <v>0</v>
      </c>
    </row>
    <row r="51" spans="1:6" ht="38.25" x14ac:dyDescent="0.2">
      <c r="A51" s="64" t="s">
        <v>401</v>
      </c>
      <c r="B51" s="65" t="s">
        <v>147</v>
      </c>
      <c r="C51" s="99" t="s">
        <v>457</v>
      </c>
      <c r="D51" s="83">
        <v>500</v>
      </c>
      <c r="E51" s="91">
        <v>0</v>
      </c>
      <c r="F51" s="85">
        <v>0</v>
      </c>
    </row>
    <row r="52" spans="1:6" ht="25.5" x14ac:dyDescent="0.2">
      <c r="A52" s="61" t="s">
        <v>172</v>
      </c>
      <c r="B52" s="65" t="s">
        <v>147</v>
      </c>
      <c r="C52" s="99" t="s">
        <v>458</v>
      </c>
      <c r="D52" s="83">
        <v>500</v>
      </c>
      <c r="E52" s="91">
        <v>0</v>
      </c>
      <c r="F52" s="85">
        <v>0</v>
      </c>
    </row>
    <row r="53" spans="1:6" ht="38.25" x14ac:dyDescent="0.2">
      <c r="A53" s="61" t="s">
        <v>422</v>
      </c>
      <c r="B53" s="65" t="s">
        <v>147</v>
      </c>
      <c r="C53" s="99" t="s">
        <v>426</v>
      </c>
      <c r="D53" s="83">
        <v>1000</v>
      </c>
      <c r="E53" s="91">
        <v>0</v>
      </c>
      <c r="F53" s="89">
        <v>0</v>
      </c>
    </row>
    <row r="54" spans="1:6" ht="25.5" x14ac:dyDescent="0.2">
      <c r="A54" s="61" t="s">
        <v>423</v>
      </c>
      <c r="B54" s="65" t="s">
        <v>147</v>
      </c>
      <c r="C54" s="99" t="s">
        <v>427</v>
      </c>
      <c r="D54" s="83">
        <v>1000</v>
      </c>
      <c r="E54" s="91">
        <v>0</v>
      </c>
      <c r="F54" s="89">
        <v>0</v>
      </c>
    </row>
    <row r="55" spans="1:6" ht="47.25" customHeight="1" x14ac:dyDescent="0.2">
      <c r="A55" s="133" t="s">
        <v>421</v>
      </c>
      <c r="B55" s="65" t="s">
        <v>147</v>
      </c>
      <c r="C55" s="99" t="s">
        <v>424</v>
      </c>
      <c r="D55" s="83">
        <v>1000</v>
      </c>
      <c r="E55" s="91">
        <v>0</v>
      </c>
      <c r="F55" s="89">
        <v>0</v>
      </c>
    </row>
    <row r="56" spans="1:6" ht="26.25" customHeight="1" x14ac:dyDescent="0.2">
      <c r="A56" s="61" t="s">
        <v>172</v>
      </c>
      <c r="B56" s="65"/>
      <c r="C56" s="99" t="s">
        <v>425</v>
      </c>
      <c r="D56" s="83">
        <v>1000</v>
      </c>
      <c r="E56" s="91">
        <v>0</v>
      </c>
      <c r="F56" s="89">
        <v>0</v>
      </c>
    </row>
    <row r="57" spans="1:6" ht="25.5" x14ac:dyDescent="0.2">
      <c r="A57" s="61" t="s">
        <v>186</v>
      </c>
      <c r="B57" s="62" t="s">
        <v>147</v>
      </c>
      <c r="C57" s="101" t="s">
        <v>197</v>
      </c>
      <c r="D57" s="89">
        <f>D58</f>
        <v>414700</v>
      </c>
      <c r="E57" s="91">
        <f>E58</f>
        <v>12561.6</v>
      </c>
      <c r="F57" s="90">
        <f t="shared" ref="F57:F100" si="3">IF(OR(D57="-",IF(E57="-",0,E57)&gt;=IF(D57="-",0,D57)),"-",IF(D57="-",0,D57)-IF(E57="-",0,E57))</f>
        <v>402138.4</v>
      </c>
    </row>
    <row r="58" spans="1:6" x14ac:dyDescent="0.2">
      <c r="A58" s="61" t="s">
        <v>188</v>
      </c>
      <c r="B58" s="62" t="s">
        <v>147</v>
      </c>
      <c r="C58" s="101" t="s">
        <v>198</v>
      </c>
      <c r="D58" s="89">
        <f>D65+D69+D73+D77+D81+D84+D87+D78+D61</f>
        <v>414700</v>
      </c>
      <c r="E58" s="89">
        <f>E62+E66+E82+E78+E73</f>
        <v>12561.6</v>
      </c>
      <c r="F58" s="90">
        <f t="shared" si="3"/>
        <v>402138.4</v>
      </c>
    </row>
    <row r="59" spans="1:6" ht="63.75" x14ac:dyDescent="0.2">
      <c r="A59" s="61" t="s">
        <v>462</v>
      </c>
      <c r="B59" s="62" t="s">
        <v>147</v>
      </c>
      <c r="C59" s="101" t="s">
        <v>459</v>
      </c>
      <c r="D59" s="89">
        <f>D60</f>
        <v>10000</v>
      </c>
      <c r="E59" s="91">
        <f>E60</f>
        <v>0</v>
      </c>
      <c r="F59" s="90">
        <f t="shared" si="3"/>
        <v>10000</v>
      </c>
    </row>
    <row r="60" spans="1:6" ht="25.5" x14ac:dyDescent="0.2">
      <c r="A60" s="61" t="s">
        <v>174</v>
      </c>
      <c r="B60" s="62" t="s">
        <v>147</v>
      </c>
      <c r="C60" s="101" t="s">
        <v>460</v>
      </c>
      <c r="D60" s="89">
        <f>D61</f>
        <v>10000</v>
      </c>
      <c r="E60" s="91">
        <f>E61</f>
        <v>0</v>
      </c>
      <c r="F60" s="90">
        <f t="shared" si="3"/>
        <v>10000</v>
      </c>
    </row>
    <row r="61" spans="1:6" ht="25.5" x14ac:dyDescent="0.2">
      <c r="A61" s="61" t="s">
        <v>176</v>
      </c>
      <c r="B61" s="62" t="s">
        <v>147</v>
      </c>
      <c r="C61" s="101" t="s">
        <v>461</v>
      </c>
      <c r="D61" s="89">
        <v>10000</v>
      </c>
      <c r="E61" s="91"/>
      <c r="F61" s="90">
        <f t="shared" si="3"/>
        <v>10000</v>
      </c>
    </row>
    <row r="62" spans="1:6" ht="76.5" x14ac:dyDescent="0.2">
      <c r="A62" s="61" t="s">
        <v>199</v>
      </c>
      <c r="B62" s="62" t="s">
        <v>147</v>
      </c>
      <c r="C62" s="101" t="s">
        <v>200</v>
      </c>
      <c r="D62" s="89">
        <f t="shared" ref="D62:E63" si="4">D63</f>
        <v>10000</v>
      </c>
      <c r="E62" s="91">
        <f t="shared" si="4"/>
        <v>561.6</v>
      </c>
      <c r="F62" s="90">
        <f t="shared" si="3"/>
        <v>9438.4</v>
      </c>
    </row>
    <row r="63" spans="1:6" ht="25.5" x14ac:dyDescent="0.2">
      <c r="A63" s="61" t="s">
        <v>172</v>
      </c>
      <c r="B63" s="62" t="s">
        <v>147</v>
      </c>
      <c r="C63" s="101" t="s">
        <v>201</v>
      </c>
      <c r="D63" s="89">
        <f t="shared" si="4"/>
        <v>10000</v>
      </c>
      <c r="E63" s="91">
        <f t="shared" si="4"/>
        <v>561.6</v>
      </c>
      <c r="F63" s="90">
        <f t="shared" si="3"/>
        <v>9438.4</v>
      </c>
    </row>
    <row r="64" spans="1:6" ht="25.5" x14ac:dyDescent="0.2">
      <c r="A64" s="61" t="s">
        <v>174</v>
      </c>
      <c r="B64" s="62" t="s">
        <v>147</v>
      </c>
      <c r="C64" s="101" t="s">
        <v>202</v>
      </c>
      <c r="D64" s="89">
        <f>D65</f>
        <v>10000</v>
      </c>
      <c r="E64" s="91">
        <f>E65</f>
        <v>561.6</v>
      </c>
      <c r="F64" s="90">
        <f t="shared" si="3"/>
        <v>9438.4</v>
      </c>
    </row>
    <row r="65" spans="1:6" ht="25.5" x14ac:dyDescent="0.2">
      <c r="A65" s="61" t="s">
        <v>176</v>
      </c>
      <c r="B65" s="62" t="s">
        <v>147</v>
      </c>
      <c r="C65" s="101" t="s">
        <v>203</v>
      </c>
      <c r="D65" s="89">
        <v>10000</v>
      </c>
      <c r="E65" s="91">
        <v>561.6</v>
      </c>
      <c r="F65" s="90">
        <f t="shared" si="3"/>
        <v>9438.4</v>
      </c>
    </row>
    <row r="66" spans="1:6" ht="63.75" x14ac:dyDescent="0.2">
      <c r="A66" s="61" t="s">
        <v>204</v>
      </c>
      <c r="B66" s="62" t="s">
        <v>147</v>
      </c>
      <c r="C66" s="101" t="s">
        <v>205</v>
      </c>
      <c r="D66" s="89">
        <f>D67</f>
        <v>30000</v>
      </c>
      <c r="E66" s="91">
        <f>E67</f>
        <v>5000</v>
      </c>
      <c r="F66" s="90">
        <f t="shared" si="3"/>
        <v>25000</v>
      </c>
    </row>
    <row r="67" spans="1:6" ht="25.5" x14ac:dyDescent="0.2">
      <c r="A67" s="61" t="s">
        <v>172</v>
      </c>
      <c r="B67" s="62" t="s">
        <v>147</v>
      </c>
      <c r="C67" s="101" t="s">
        <v>206</v>
      </c>
      <c r="D67" s="89">
        <f>D69</f>
        <v>30000</v>
      </c>
      <c r="E67" s="91">
        <f>E68</f>
        <v>5000</v>
      </c>
      <c r="F67" s="90">
        <f t="shared" si="3"/>
        <v>25000</v>
      </c>
    </row>
    <row r="68" spans="1:6" ht="25.5" x14ac:dyDescent="0.2">
      <c r="A68" s="67" t="s">
        <v>174</v>
      </c>
      <c r="B68" s="62" t="s">
        <v>147</v>
      </c>
      <c r="C68" s="101" t="s">
        <v>207</v>
      </c>
      <c r="D68" s="89">
        <f>D69</f>
        <v>30000</v>
      </c>
      <c r="E68" s="91">
        <f>E69</f>
        <v>5000</v>
      </c>
      <c r="F68" s="90">
        <f t="shared" si="3"/>
        <v>25000</v>
      </c>
    </row>
    <row r="69" spans="1:6" ht="25.5" x14ac:dyDescent="0.2">
      <c r="A69" s="68" t="s">
        <v>176</v>
      </c>
      <c r="B69" s="135" t="s">
        <v>147</v>
      </c>
      <c r="C69" s="101" t="s">
        <v>208</v>
      </c>
      <c r="D69" s="89">
        <v>30000</v>
      </c>
      <c r="E69" s="91">
        <v>5000</v>
      </c>
      <c r="F69" s="90">
        <f t="shared" si="3"/>
        <v>25000</v>
      </c>
    </row>
    <row r="70" spans="1:6" ht="66" customHeight="1" x14ac:dyDescent="0.2">
      <c r="A70" s="68" t="s">
        <v>431</v>
      </c>
      <c r="B70" s="135" t="s">
        <v>147</v>
      </c>
      <c r="C70" s="101" t="s">
        <v>432</v>
      </c>
      <c r="D70" s="83">
        <f t="shared" ref="D70:E72" si="5">D71</f>
        <v>4700</v>
      </c>
      <c r="E70" s="84">
        <f t="shared" si="5"/>
        <v>0</v>
      </c>
      <c r="F70" s="85">
        <f>D70-E70</f>
        <v>4700</v>
      </c>
    </row>
    <row r="71" spans="1:6" ht="25.5" x14ac:dyDescent="0.2">
      <c r="A71" s="68" t="s">
        <v>172</v>
      </c>
      <c r="B71" s="135" t="s">
        <v>147</v>
      </c>
      <c r="C71" s="101" t="s">
        <v>433</v>
      </c>
      <c r="D71" s="83">
        <f t="shared" si="5"/>
        <v>4700</v>
      </c>
      <c r="E71" s="84">
        <f t="shared" si="5"/>
        <v>0</v>
      </c>
      <c r="F71" s="85">
        <f t="shared" ref="F71:F77" si="6">D71-E71</f>
        <v>4700</v>
      </c>
    </row>
    <row r="72" spans="1:6" ht="25.5" x14ac:dyDescent="0.2">
      <c r="A72" s="68" t="s">
        <v>174</v>
      </c>
      <c r="B72" s="135" t="s">
        <v>147</v>
      </c>
      <c r="C72" s="101" t="s">
        <v>434</v>
      </c>
      <c r="D72" s="83">
        <f t="shared" si="5"/>
        <v>4700</v>
      </c>
      <c r="E72" s="84">
        <f t="shared" si="5"/>
        <v>0</v>
      </c>
      <c r="F72" s="85">
        <f t="shared" si="6"/>
        <v>4700</v>
      </c>
    </row>
    <row r="73" spans="1:6" ht="25.5" x14ac:dyDescent="0.2">
      <c r="A73" s="136" t="s">
        <v>176</v>
      </c>
      <c r="B73" s="135" t="s">
        <v>147</v>
      </c>
      <c r="C73" s="101" t="s">
        <v>435</v>
      </c>
      <c r="D73" s="83">
        <v>4700</v>
      </c>
      <c r="E73" s="84"/>
      <c r="F73" s="85">
        <f t="shared" si="6"/>
        <v>4700</v>
      </c>
    </row>
    <row r="74" spans="1:6" ht="51" x14ac:dyDescent="0.2">
      <c r="A74" s="68" t="s">
        <v>437</v>
      </c>
      <c r="B74" s="135" t="s">
        <v>147</v>
      </c>
      <c r="C74" s="101" t="s">
        <v>436</v>
      </c>
      <c r="D74" s="83">
        <f>D75</f>
        <v>312000</v>
      </c>
      <c r="E74" s="84">
        <v>0</v>
      </c>
      <c r="F74" s="85">
        <f t="shared" si="6"/>
        <v>312000</v>
      </c>
    </row>
    <row r="75" spans="1:6" ht="25.5" x14ac:dyDescent="0.2">
      <c r="A75" s="68" t="s">
        <v>172</v>
      </c>
      <c r="B75" s="135" t="s">
        <v>147</v>
      </c>
      <c r="C75" s="101" t="s">
        <v>438</v>
      </c>
      <c r="D75" s="83">
        <f>D76</f>
        <v>312000</v>
      </c>
      <c r="E75" s="84">
        <v>0</v>
      </c>
      <c r="F75" s="85">
        <f t="shared" si="6"/>
        <v>312000</v>
      </c>
    </row>
    <row r="76" spans="1:6" ht="25.5" x14ac:dyDescent="0.2">
      <c r="A76" s="68" t="s">
        <v>174</v>
      </c>
      <c r="B76" s="135" t="s">
        <v>147</v>
      </c>
      <c r="C76" s="101" t="s">
        <v>439</v>
      </c>
      <c r="D76" s="83">
        <f>D77</f>
        <v>312000</v>
      </c>
      <c r="E76" s="84">
        <v>0</v>
      </c>
      <c r="F76" s="85">
        <f t="shared" si="6"/>
        <v>312000</v>
      </c>
    </row>
    <row r="77" spans="1:6" ht="25.5" x14ac:dyDescent="0.2">
      <c r="A77" s="136" t="s">
        <v>176</v>
      </c>
      <c r="B77" s="135" t="s">
        <v>147</v>
      </c>
      <c r="C77" s="101" t="s">
        <v>440</v>
      </c>
      <c r="D77" s="83">
        <v>312000</v>
      </c>
      <c r="E77" s="84">
        <v>0</v>
      </c>
      <c r="F77" s="85">
        <f t="shared" si="6"/>
        <v>312000</v>
      </c>
    </row>
    <row r="78" spans="1:6" ht="63.75" x14ac:dyDescent="0.2">
      <c r="A78" s="134" t="s">
        <v>450</v>
      </c>
      <c r="B78" s="70" t="s">
        <v>147</v>
      </c>
      <c r="C78" s="101" t="s">
        <v>448</v>
      </c>
      <c r="D78" s="83">
        <f>D79</f>
        <v>22000</v>
      </c>
      <c r="E78" s="84">
        <f>E79</f>
        <v>7000</v>
      </c>
      <c r="F78" s="85">
        <f>D78-E78</f>
        <v>15000</v>
      </c>
    </row>
    <row r="79" spans="1:6" ht="25.5" x14ac:dyDescent="0.2">
      <c r="A79" s="134" t="s">
        <v>176</v>
      </c>
      <c r="B79" s="70" t="s">
        <v>147</v>
      </c>
      <c r="C79" s="101" t="s">
        <v>449</v>
      </c>
      <c r="D79" s="83">
        <v>22000</v>
      </c>
      <c r="E79" s="84">
        <v>7000</v>
      </c>
      <c r="F79" s="85">
        <f>D79-E79</f>
        <v>15000</v>
      </c>
    </row>
    <row r="80" spans="1:6" ht="76.5" x14ac:dyDescent="0.2">
      <c r="A80" s="66" t="s">
        <v>417</v>
      </c>
      <c r="B80" s="62" t="s">
        <v>147</v>
      </c>
      <c r="C80" s="101" t="s">
        <v>447</v>
      </c>
      <c r="D80" s="83">
        <f>D81</f>
        <v>2000</v>
      </c>
      <c r="E80" s="84">
        <f>E81</f>
        <v>0</v>
      </c>
      <c r="F80" s="85">
        <v>0</v>
      </c>
    </row>
    <row r="81" spans="1:6" x14ac:dyDescent="0.2">
      <c r="A81" s="61" t="s">
        <v>137</v>
      </c>
      <c r="B81" s="62" t="s">
        <v>147</v>
      </c>
      <c r="C81" s="101" t="s">
        <v>428</v>
      </c>
      <c r="D81" s="83">
        <v>2000</v>
      </c>
      <c r="E81" s="84"/>
      <c r="F81" s="85">
        <v>0</v>
      </c>
    </row>
    <row r="82" spans="1:6" ht="51" x14ac:dyDescent="0.2">
      <c r="A82" s="61" t="s">
        <v>209</v>
      </c>
      <c r="B82" s="62" t="s">
        <v>147</v>
      </c>
      <c r="C82" s="101" t="s">
        <v>210</v>
      </c>
      <c r="D82" s="89">
        <f>D84+D87</f>
        <v>24000</v>
      </c>
      <c r="E82" s="91">
        <f>E83</f>
        <v>0</v>
      </c>
      <c r="F82" s="90">
        <f t="shared" si="3"/>
        <v>24000</v>
      </c>
    </row>
    <row r="83" spans="1:6" ht="25.5" x14ac:dyDescent="0.2">
      <c r="A83" s="61" t="s">
        <v>174</v>
      </c>
      <c r="B83" s="62" t="s">
        <v>147</v>
      </c>
      <c r="C83" s="101" t="s">
        <v>429</v>
      </c>
      <c r="D83" s="89">
        <f>D84</f>
        <v>4000</v>
      </c>
      <c r="E83" s="91">
        <f>E84</f>
        <v>0</v>
      </c>
      <c r="F83" s="90">
        <f t="shared" si="3"/>
        <v>4000</v>
      </c>
    </row>
    <row r="84" spans="1:6" ht="25.5" x14ac:dyDescent="0.2">
      <c r="A84" s="61" t="s">
        <v>176</v>
      </c>
      <c r="B84" s="62" t="s">
        <v>147</v>
      </c>
      <c r="C84" s="101" t="s">
        <v>430</v>
      </c>
      <c r="D84" s="89">
        <v>4000</v>
      </c>
      <c r="E84" s="91">
        <v>0</v>
      </c>
      <c r="F84" s="90">
        <f t="shared" si="3"/>
        <v>4000</v>
      </c>
    </row>
    <row r="85" spans="1:6" x14ac:dyDescent="0.2">
      <c r="A85" s="61" t="s">
        <v>180</v>
      </c>
      <c r="B85" s="62" t="s">
        <v>147</v>
      </c>
      <c r="C85" s="101" t="s">
        <v>211</v>
      </c>
      <c r="D85" s="89">
        <f t="shared" ref="D85:E86" si="7">D86</f>
        <v>20000</v>
      </c>
      <c r="E85" s="91">
        <f t="shared" si="7"/>
        <v>20000</v>
      </c>
      <c r="F85" s="90" t="str">
        <f t="shared" si="3"/>
        <v>-</v>
      </c>
    </row>
    <row r="86" spans="1:6" x14ac:dyDescent="0.2">
      <c r="A86" s="61" t="s">
        <v>181</v>
      </c>
      <c r="B86" s="62" t="s">
        <v>147</v>
      </c>
      <c r="C86" s="101" t="s">
        <v>212</v>
      </c>
      <c r="D86" s="89">
        <f t="shared" si="7"/>
        <v>20000</v>
      </c>
      <c r="E86" s="91">
        <f t="shared" si="7"/>
        <v>20000</v>
      </c>
      <c r="F86" s="90" t="str">
        <f t="shared" si="3"/>
        <v>-</v>
      </c>
    </row>
    <row r="87" spans="1:6" x14ac:dyDescent="0.2">
      <c r="A87" s="61" t="s">
        <v>184</v>
      </c>
      <c r="B87" s="62" t="s">
        <v>147</v>
      </c>
      <c r="C87" s="101" t="s">
        <v>213</v>
      </c>
      <c r="D87" s="89">
        <v>20000</v>
      </c>
      <c r="E87" s="91">
        <v>20000</v>
      </c>
      <c r="F87" s="90" t="str">
        <f t="shared" si="3"/>
        <v>-</v>
      </c>
    </row>
    <row r="88" spans="1:6" s="108" customFormat="1" x14ac:dyDescent="0.2">
      <c r="A88" s="102" t="s">
        <v>214</v>
      </c>
      <c r="B88" s="103" t="s">
        <v>147</v>
      </c>
      <c r="C88" s="104" t="s">
        <v>215</v>
      </c>
      <c r="D88" s="105">
        <f t="shared" ref="D88:E91" si="8">D89</f>
        <v>240200</v>
      </c>
      <c r="E88" s="106">
        <f t="shared" si="8"/>
        <v>39359.270000000004</v>
      </c>
      <c r="F88" s="107">
        <f t="shared" si="3"/>
        <v>200840.72999999998</v>
      </c>
    </row>
    <row r="89" spans="1:6" x14ac:dyDescent="0.2">
      <c r="A89" s="102" t="s">
        <v>216</v>
      </c>
      <c r="B89" s="103" t="s">
        <v>147</v>
      </c>
      <c r="C89" s="104" t="s">
        <v>217</v>
      </c>
      <c r="D89" s="105">
        <f t="shared" si="8"/>
        <v>240200</v>
      </c>
      <c r="E89" s="106">
        <f t="shared" si="8"/>
        <v>39359.270000000004</v>
      </c>
      <c r="F89" s="107">
        <f t="shared" si="3"/>
        <v>200840.72999999998</v>
      </c>
    </row>
    <row r="90" spans="1:6" ht="25.5" x14ac:dyDescent="0.2">
      <c r="A90" s="61" t="s">
        <v>186</v>
      </c>
      <c r="B90" s="62" t="s">
        <v>147</v>
      </c>
      <c r="C90" s="101" t="s">
        <v>218</v>
      </c>
      <c r="D90" s="89">
        <f t="shared" si="8"/>
        <v>240200</v>
      </c>
      <c r="E90" s="91">
        <f t="shared" si="8"/>
        <v>39359.270000000004</v>
      </c>
      <c r="F90" s="90">
        <f t="shared" si="3"/>
        <v>200840.72999999998</v>
      </c>
    </row>
    <row r="91" spans="1:6" x14ac:dyDescent="0.2">
      <c r="A91" s="61" t="s">
        <v>188</v>
      </c>
      <c r="B91" s="62" t="s">
        <v>147</v>
      </c>
      <c r="C91" s="101" t="s">
        <v>219</v>
      </c>
      <c r="D91" s="89">
        <f t="shared" si="8"/>
        <v>240200</v>
      </c>
      <c r="E91" s="91">
        <f t="shared" si="8"/>
        <v>39359.270000000004</v>
      </c>
      <c r="F91" s="90">
        <f t="shared" si="3"/>
        <v>200840.72999999998</v>
      </c>
    </row>
    <row r="92" spans="1:6" ht="63.75" x14ac:dyDescent="0.2">
      <c r="A92" s="61" t="s">
        <v>220</v>
      </c>
      <c r="B92" s="62" t="s">
        <v>147</v>
      </c>
      <c r="C92" s="101" t="s">
        <v>221</v>
      </c>
      <c r="D92" s="89">
        <f>SUM(D95+D96+D99)</f>
        <v>240200</v>
      </c>
      <c r="E92" s="91">
        <f>E93+E97</f>
        <v>39359.270000000004</v>
      </c>
      <c r="F92" s="90">
        <f t="shared" si="3"/>
        <v>200840.72999999998</v>
      </c>
    </row>
    <row r="93" spans="1:6" ht="63.75" x14ac:dyDescent="0.2">
      <c r="A93" s="61" t="s">
        <v>160</v>
      </c>
      <c r="B93" s="62" t="s">
        <v>147</v>
      </c>
      <c r="C93" s="101" t="s">
        <v>222</v>
      </c>
      <c r="D93" s="89">
        <f>D94</f>
        <v>240200</v>
      </c>
      <c r="E93" s="91">
        <f>E94</f>
        <v>39359.270000000004</v>
      </c>
      <c r="F93" s="90">
        <f t="shared" si="3"/>
        <v>200840.72999999998</v>
      </c>
    </row>
    <row r="94" spans="1:6" ht="25.5" x14ac:dyDescent="0.2">
      <c r="A94" s="61" t="s">
        <v>162</v>
      </c>
      <c r="B94" s="62" t="s">
        <v>147</v>
      </c>
      <c r="C94" s="101" t="s">
        <v>223</v>
      </c>
      <c r="D94" s="89">
        <f>D95+D96</f>
        <v>240200</v>
      </c>
      <c r="E94" s="91">
        <f>E95+E96</f>
        <v>39359.270000000004</v>
      </c>
      <c r="F94" s="90">
        <f t="shared" si="3"/>
        <v>200840.72999999998</v>
      </c>
    </row>
    <row r="95" spans="1:6" ht="25.5" x14ac:dyDescent="0.2">
      <c r="A95" s="61" t="s">
        <v>164</v>
      </c>
      <c r="B95" s="62" t="s">
        <v>147</v>
      </c>
      <c r="C95" s="101" t="s">
        <v>224</v>
      </c>
      <c r="D95" s="89">
        <v>160000</v>
      </c>
      <c r="E95" s="91">
        <v>29584</v>
      </c>
      <c r="F95" s="90">
        <f t="shared" si="3"/>
        <v>130416</v>
      </c>
    </row>
    <row r="96" spans="1:6" ht="51" x14ac:dyDescent="0.2">
      <c r="A96" s="61" t="s">
        <v>168</v>
      </c>
      <c r="B96" s="62" t="s">
        <v>147</v>
      </c>
      <c r="C96" s="101" t="s">
        <v>225</v>
      </c>
      <c r="D96" s="89">
        <v>80200</v>
      </c>
      <c r="E96" s="91">
        <v>9775.27</v>
      </c>
      <c r="F96" s="90">
        <f t="shared" si="3"/>
        <v>70424.73</v>
      </c>
    </row>
    <row r="97" spans="1:6" ht="25.5" x14ac:dyDescent="0.2">
      <c r="A97" s="61" t="s">
        <v>172</v>
      </c>
      <c r="B97" s="62" t="s">
        <v>147</v>
      </c>
      <c r="C97" s="101" t="s">
        <v>226</v>
      </c>
      <c r="D97" s="89">
        <f>D98</f>
        <v>0</v>
      </c>
      <c r="E97" s="91">
        <f>E98</f>
        <v>0</v>
      </c>
      <c r="F97" s="90" t="str">
        <f t="shared" si="3"/>
        <v>-</v>
      </c>
    </row>
    <row r="98" spans="1:6" ht="25.5" x14ac:dyDescent="0.2">
      <c r="A98" s="61" t="s">
        <v>174</v>
      </c>
      <c r="B98" s="62" t="s">
        <v>147</v>
      </c>
      <c r="C98" s="101" t="s">
        <v>227</v>
      </c>
      <c r="D98" s="89">
        <f>D99</f>
        <v>0</v>
      </c>
      <c r="E98" s="91">
        <f>E99</f>
        <v>0</v>
      </c>
      <c r="F98" s="90" t="str">
        <f t="shared" si="3"/>
        <v>-</v>
      </c>
    </row>
    <row r="99" spans="1:6" ht="25.5" x14ac:dyDescent="0.2">
      <c r="A99" s="61" t="s">
        <v>176</v>
      </c>
      <c r="B99" s="62" t="s">
        <v>147</v>
      </c>
      <c r="C99" s="101" t="s">
        <v>228</v>
      </c>
      <c r="D99" s="89">
        <v>0</v>
      </c>
      <c r="E99" s="91"/>
      <c r="F99" s="90" t="str">
        <f t="shared" si="3"/>
        <v>-</v>
      </c>
    </row>
    <row r="100" spans="1:6" ht="25.5" x14ac:dyDescent="0.2">
      <c r="A100" s="102" t="s">
        <v>229</v>
      </c>
      <c r="B100" s="103" t="s">
        <v>147</v>
      </c>
      <c r="C100" s="104" t="s">
        <v>230</v>
      </c>
      <c r="D100" s="105">
        <f t="shared" ref="D100:D106" si="9">D101</f>
        <v>10000</v>
      </c>
      <c r="E100" s="106">
        <f t="shared" ref="E100:E106" si="10">E101</f>
        <v>0</v>
      </c>
      <c r="F100" s="107">
        <f t="shared" si="3"/>
        <v>10000</v>
      </c>
    </row>
    <row r="101" spans="1:6" ht="38.25" x14ac:dyDescent="0.2">
      <c r="A101" s="102" t="s">
        <v>231</v>
      </c>
      <c r="B101" s="103" t="s">
        <v>147</v>
      </c>
      <c r="C101" s="104" t="s">
        <v>232</v>
      </c>
      <c r="D101" s="105">
        <f t="shared" si="9"/>
        <v>10000</v>
      </c>
      <c r="E101" s="106">
        <f t="shared" si="10"/>
        <v>0</v>
      </c>
      <c r="F101" s="107">
        <f t="shared" ref="F101:F139" si="11">IF(OR(D101="-",IF(E101="-",0,E101)&gt;=IF(D101="-",0,D101)),"-",IF(D101="-",0,D101)-IF(E101="-",0,E101))</f>
        <v>10000</v>
      </c>
    </row>
    <row r="102" spans="1:6" ht="63.75" x14ac:dyDescent="0.2">
      <c r="A102" s="61" t="s">
        <v>233</v>
      </c>
      <c r="B102" s="62" t="s">
        <v>147</v>
      </c>
      <c r="C102" s="101" t="s">
        <v>234</v>
      </c>
      <c r="D102" s="89">
        <f t="shared" si="9"/>
        <v>10000</v>
      </c>
      <c r="E102" s="91">
        <f t="shared" si="10"/>
        <v>0</v>
      </c>
      <c r="F102" s="90">
        <f t="shared" si="11"/>
        <v>10000</v>
      </c>
    </row>
    <row r="103" spans="1:6" x14ac:dyDescent="0.2">
      <c r="A103" s="61" t="s">
        <v>235</v>
      </c>
      <c r="B103" s="62" t="s">
        <v>147</v>
      </c>
      <c r="C103" s="101" t="s">
        <v>236</v>
      </c>
      <c r="D103" s="89">
        <f t="shared" si="9"/>
        <v>10000</v>
      </c>
      <c r="E103" s="91">
        <f t="shared" si="10"/>
        <v>0</v>
      </c>
      <c r="F103" s="90">
        <f t="shared" si="11"/>
        <v>10000</v>
      </c>
    </row>
    <row r="104" spans="1:6" ht="89.25" x14ac:dyDescent="0.2">
      <c r="A104" s="63" t="s">
        <v>237</v>
      </c>
      <c r="B104" s="62" t="s">
        <v>147</v>
      </c>
      <c r="C104" s="101" t="s">
        <v>238</v>
      </c>
      <c r="D104" s="89">
        <f t="shared" si="9"/>
        <v>10000</v>
      </c>
      <c r="E104" s="91">
        <f t="shared" si="10"/>
        <v>0</v>
      </c>
      <c r="F104" s="90">
        <f t="shared" si="11"/>
        <v>10000</v>
      </c>
    </row>
    <row r="105" spans="1:6" ht="25.5" x14ac:dyDescent="0.2">
      <c r="A105" s="61" t="s">
        <v>172</v>
      </c>
      <c r="B105" s="62" t="s">
        <v>147</v>
      </c>
      <c r="C105" s="101" t="s">
        <v>239</v>
      </c>
      <c r="D105" s="89">
        <f t="shared" si="9"/>
        <v>10000</v>
      </c>
      <c r="E105" s="91">
        <f t="shared" si="10"/>
        <v>0</v>
      </c>
      <c r="F105" s="90">
        <f t="shared" si="11"/>
        <v>10000</v>
      </c>
    </row>
    <row r="106" spans="1:6" ht="25.5" x14ac:dyDescent="0.2">
      <c r="A106" s="61" t="s">
        <v>174</v>
      </c>
      <c r="B106" s="62" t="s">
        <v>147</v>
      </c>
      <c r="C106" s="101" t="s">
        <v>240</v>
      </c>
      <c r="D106" s="89">
        <f t="shared" si="9"/>
        <v>10000</v>
      </c>
      <c r="E106" s="91">
        <f t="shared" si="10"/>
        <v>0</v>
      </c>
      <c r="F106" s="90">
        <f t="shared" si="11"/>
        <v>10000</v>
      </c>
    </row>
    <row r="107" spans="1:6" ht="25.5" x14ac:dyDescent="0.2">
      <c r="A107" s="61" t="s">
        <v>176</v>
      </c>
      <c r="B107" s="62" t="s">
        <v>147</v>
      </c>
      <c r="C107" s="101" t="s">
        <v>241</v>
      </c>
      <c r="D107" s="89">
        <v>10000</v>
      </c>
      <c r="E107" s="91"/>
      <c r="F107" s="90">
        <f t="shared" si="11"/>
        <v>10000</v>
      </c>
    </row>
    <row r="108" spans="1:6" ht="89.25" x14ac:dyDescent="0.2">
      <c r="A108" s="63" t="s">
        <v>381</v>
      </c>
      <c r="B108" s="65" t="s">
        <v>147</v>
      </c>
      <c r="C108" s="101" t="s">
        <v>382</v>
      </c>
      <c r="D108" s="83">
        <v>0</v>
      </c>
      <c r="E108" s="84">
        <v>0</v>
      </c>
      <c r="F108" s="85">
        <v>0</v>
      </c>
    </row>
    <row r="109" spans="1:6" ht="25.5" x14ac:dyDescent="0.2">
      <c r="A109" s="61" t="s">
        <v>174</v>
      </c>
      <c r="B109" s="65"/>
      <c r="C109" s="101" t="s">
        <v>383</v>
      </c>
      <c r="D109" s="83">
        <v>0</v>
      </c>
      <c r="E109" s="84">
        <v>0</v>
      </c>
      <c r="F109" s="85">
        <v>0</v>
      </c>
    </row>
    <row r="110" spans="1:6" s="108" customFormat="1" x14ac:dyDescent="0.2">
      <c r="A110" s="102" t="s">
        <v>242</v>
      </c>
      <c r="B110" s="103" t="s">
        <v>147</v>
      </c>
      <c r="C110" s="104" t="s">
        <v>243</v>
      </c>
      <c r="D110" s="105">
        <f>D111+D122</f>
        <v>1144862.3500000001</v>
      </c>
      <c r="E110" s="105">
        <f>E111+E122</f>
        <v>225767.74999999997</v>
      </c>
      <c r="F110" s="107">
        <f t="shared" si="11"/>
        <v>919094.60000000009</v>
      </c>
    </row>
    <row r="111" spans="1:6" x14ac:dyDescent="0.2">
      <c r="A111" s="102" t="s">
        <v>244</v>
      </c>
      <c r="B111" s="103" t="s">
        <v>147</v>
      </c>
      <c r="C111" s="104" t="s">
        <v>245</v>
      </c>
      <c r="D111" s="105">
        <f>D117+D118</f>
        <v>205000</v>
      </c>
      <c r="E111" s="105">
        <f>E117</f>
        <v>651.80999999999995</v>
      </c>
      <c r="F111" s="107">
        <f t="shared" si="11"/>
        <v>204348.19</v>
      </c>
    </row>
    <row r="112" spans="1:6" ht="38.25" x14ac:dyDescent="0.2">
      <c r="A112" s="61" t="s">
        <v>246</v>
      </c>
      <c r="B112" s="62" t="s">
        <v>147</v>
      </c>
      <c r="C112" s="101" t="s">
        <v>247</v>
      </c>
      <c r="D112" s="89">
        <f t="shared" ref="D112:E116" si="12">D113</f>
        <v>5000</v>
      </c>
      <c r="E112" s="84">
        <f t="shared" si="12"/>
        <v>651.80999999999995</v>
      </c>
      <c r="F112" s="90">
        <f t="shared" si="11"/>
        <v>4348.1900000000005</v>
      </c>
    </row>
    <row r="113" spans="1:6" ht="25.5" x14ac:dyDescent="0.2">
      <c r="A113" s="61" t="s">
        <v>248</v>
      </c>
      <c r="B113" s="62" t="s">
        <v>147</v>
      </c>
      <c r="C113" s="101" t="s">
        <v>249</v>
      </c>
      <c r="D113" s="89">
        <f t="shared" si="12"/>
        <v>5000</v>
      </c>
      <c r="E113" s="84">
        <f t="shared" si="12"/>
        <v>651.80999999999995</v>
      </c>
      <c r="F113" s="90">
        <f t="shared" si="11"/>
        <v>4348.1900000000005</v>
      </c>
    </row>
    <row r="114" spans="1:6" ht="89.25" x14ac:dyDescent="0.2">
      <c r="A114" s="63" t="s">
        <v>250</v>
      </c>
      <c r="B114" s="62" t="s">
        <v>147</v>
      </c>
      <c r="C114" s="101" t="s">
        <v>251</v>
      </c>
      <c r="D114" s="89">
        <f t="shared" si="12"/>
        <v>5000</v>
      </c>
      <c r="E114" s="84">
        <f t="shared" si="12"/>
        <v>651.80999999999995</v>
      </c>
      <c r="F114" s="90">
        <f t="shared" si="11"/>
        <v>4348.1900000000005</v>
      </c>
    </row>
    <row r="115" spans="1:6" ht="25.5" x14ac:dyDescent="0.2">
      <c r="A115" s="61" t="s">
        <v>172</v>
      </c>
      <c r="B115" s="62" t="s">
        <v>147</v>
      </c>
      <c r="C115" s="101" t="s">
        <v>252</v>
      </c>
      <c r="D115" s="89">
        <f t="shared" si="12"/>
        <v>5000</v>
      </c>
      <c r="E115" s="84">
        <f t="shared" si="12"/>
        <v>651.80999999999995</v>
      </c>
      <c r="F115" s="90">
        <f t="shared" si="11"/>
        <v>4348.1900000000005</v>
      </c>
    </row>
    <row r="116" spans="1:6" ht="25.5" x14ac:dyDescent="0.2">
      <c r="A116" s="61" t="s">
        <v>174</v>
      </c>
      <c r="B116" s="62" t="s">
        <v>147</v>
      </c>
      <c r="C116" s="101" t="s">
        <v>253</v>
      </c>
      <c r="D116" s="89">
        <f t="shared" si="12"/>
        <v>5000</v>
      </c>
      <c r="E116" s="84">
        <f t="shared" si="12"/>
        <v>651.80999999999995</v>
      </c>
      <c r="F116" s="90">
        <f t="shared" si="11"/>
        <v>4348.1900000000005</v>
      </c>
    </row>
    <row r="117" spans="1:6" ht="25.5" x14ac:dyDescent="0.2">
      <c r="A117" s="67" t="s">
        <v>176</v>
      </c>
      <c r="B117" s="135" t="s">
        <v>147</v>
      </c>
      <c r="C117" s="174" t="s">
        <v>254</v>
      </c>
      <c r="D117" s="89">
        <v>5000</v>
      </c>
      <c r="E117" s="84">
        <v>651.80999999999995</v>
      </c>
      <c r="F117" s="90">
        <f t="shared" si="11"/>
        <v>4348.1900000000005</v>
      </c>
    </row>
    <row r="118" spans="1:6" ht="125.25" customHeight="1" x14ac:dyDescent="0.2">
      <c r="A118" s="68" t="s">
        <v>491</v>
      </c>
      <c r="B118" s="135" t="s">
        <v>147</v>
      </c>
      <c r="C118" s="174" t="s">
        <v>492</v>
      </c>
      <c r="D118" s="89">
        <v>200000</v>
      </c>
      <c r="E118" s="89"/>
      <c r="F118" s="89">
        <f t="shared" si="11"/>
        <v>200000</v>
      </c>
    </row>
    <row r="119" spans="1:6" ht="25.5" x14ac:dyDescent="0.2">
      <c r="A119" s="61" t="s">
        <v>172</v>
      </c>
      <c r="B119" s="70"/>
      <c r="C119" s="141" t="s">
        <v>493</v>
      </c>
      <c r="D119" s="89">
        <v>200000</v>
      </c>
      <c r="E119" s="89"/>
      <c r="F119" s="89"/>
    </row>
    <row r="120" spans="1:6" ht="25.5" x14ac:dyDescent="0.2">
      <c r="A120" s="61" t="s">
        <v>174</v>
      </c>
      <c r="B120" s="70"/>
      <c r="C120" s="141" t="s">
        <v>494</v>
      </c>
      <c r="D120" s="89">
        <v>200000</v>
      </c>
      <c r="E120" s="89"/>
      <c r="F120" s="89"/>
    </row>
    <row r="121" spans="1:6" ht="25.5" x14ac:dyDescent="0.2">
      <c r="A121" s="67" t="s">
        <v>176</v>
      </c>
      <c r="B121" s="70"/>
      <c r="C121" s="141" t="s">
        <v>495</v>
      </c>
      <c r="D121" s="89">
        <v>200000</v>
      </c>
      <c r="E121" s="89"/>
      <c r="F121" s="89"/>
    </row>
    <row r="122" spans="1:6" x14ac:dyDescent="0.2">
      <c r="A122" s="113" t="s">
        <v>255</v>
      </c>
      <c r="B122" s="175" t="s">
        <v>147</v>
      </c>
      <c r="C122" s="176" t="s">
        <v>256</v>
      </c>
      <c r="D122" s="110">
        <f>D128+D133+D137+D139+D141+D147</f>
        <v>939862.35</v>
      </c>
      <c r="E122" s="110">
        <f t="shared" ref="E122:F122" si="13">E123+E142</f>
        <v>225115.93999999997</v>
      </c>
      <c r="F122" s="110">
        <f t="shared" si="13"/>
        <v>670121.43999999994</v>
      </c>
    </row>
    <row r="123" spans="1:6" ht="38.25" x14ac:dyDescent="0.2">
      <c r="A123" s="64" t="s">
        <v>246</v>
      </c>
      <c r="B123" s="65" t="s">
        <v>147</v>
      </c>
      <c r="C123" s="99" t="s">
        <v>257</v>
      </c>
      <c r="D123" s="83">
        <f>D124+D129</f>
        <v>780362.35</v>
      </c>
      <c r="E123" s="83">
        <f>E124+E129+E141</f>
        <v>225115.93999999997</v>
      </c>
      <c r="F123" s="83">
        <f t="shared" ref="F123" si="14">F124+F129</f>
        <v>570121.43999999994</v>
      </c>
    </row>
    <row r="124" spans="1:6" ht="38.25" x14ac:dyDescent="0.2">
      <c r="A124" s="61" t="s">
        <v>258</v>
      </c>
      <c r="B124" s="62" t="s">
        <v>147</v>
      </c>
      <c r="C124" s="101" t="s">
        <v>259</v>
      </c>
      <c r="D124" s="89">
        <f>D125</f>
        <v>450000</v>
      </c>
      <c r="E124" s="89">
        <f t="shared" ref="E124:F124" si="15">E125</f>
        <v>114345.29</v>
      </c>
      <c r="F124" s="89">
        <f t="shared" si="15"/>
        <v>335654.71</v>
      </c>
    </row>
    <row r="125" spans="1:6" ht="102" x14ac:dyDescent="0.2">
      <c r="A125" s="63" t="s">
        <v>260</v>
      </c>
      <c r="B125" s="62" t="s">
        <v>147</v>
      </c>
      <c r="C125" s="101" t="s">
        <v>261</v>
      </c>
      <c r="D125" s="89">
        <f>D126</f>
        <v>450000</v>
      </c>
      <c r="E125" s="91">
        <f t="shared" ref="E125:E126" si="16">E126</f>
        <v>114345.29</v>
      </c>
      <c r="F125" s="90">
        <f t="shared" si="11"/>
        <v>335654.71</v>
      </c>
    </row>
    <row r="126" spans="1:6" ht="25.5" x14ac:dyDescent="0.2">
      <c r="A126" s="61" t="s">
        <v>172</v>
      </c>
      <c r="B126" s="62" t="s">
        <v>147</v>
      </c>
      <c r="C126" s="101" t="s">
        <v>262</v>
      </c>
      <c r="D126" s="89">
        <f>D127</f>
        <v>450000</v>
      </c>
      <c r="E126" s="91">
        <f t="shared" si="16"/>
        <v>114345.29</v>
      </c>
      <c r="F126" s="90">
        <f t="shared" si="11"/>
        <v>335654.71</v>
      </c>
    </row>
    <row r="127" spans="1:6" ht="25.5" x14ac:dyDescent="0.2">
      <c r="A127" s="61" t="s">
        <v>174</v>
      </c>
      <c r="B127" s="62" t="s">
        <v>147</v>
      </c>
      <c r="C127" s="101" t="s">
        <v>263</v>
      </c>
      <c r="D127" s="89">
        <f>D128</f>
        <v>450000</v>
      </c>
      <c r="E127" s="91">
        <f>E128</f>
        <v>114345.29</v>
      </c>
      <c r="F127" s="90">
        <f t="shared" si="11"/>
        <v>335654.71</v>
      </c>
    </row>
    <row r="128" spans="1:6" x14ac:dyDescent="0.2">
      <c r="A128" s="61" t="s">
        <v>477</v>
      </c>
      <c r="B128" s="62" t="s">
        <v>147</v>
      </c>
      <c r="C128" s="101" t="s">
        <v>484</v>
      </c>
      <c r="D128" s="89">
        <v>450000</v>
      </c>
      <c r="E128" s="91">
        <v>114345.29</v>
      </c>
      <c r="F128" s="90">
        <f t="shared" si="11"/>
        <v>335654.71</v>
      </c>
    </row>
    <row r="129" spans="1:6" ht="25.5" x14ac:dyDescent="0.2">
      <c r="A129" s="61" t="s">
        <v>264</v>
      </c>
      <c r="B129" s="62" t="s">
        <v>147</v>
      </c>
      <c r="C129" s="101" t="s">
        <v>265</v>
      </c>
      <c r="D129" s="89">
        <f>D133+D137+D139</f>
        <v>330362.34999999998</v>
      </c>
      <c r="E129" s="89">
        <f t="shared" ref="E129:F129" si="17">E133+E137+E139</f>
        <v>95895.62</v>
      </c>
      <c r="F129" s="89">
        <f t="shared" si="17"/>
        <v>234466.72999999998</v>
      </c>
    </row>
    <row r="130" spans="1:6" ht="76.5" x14ac:dyDescent="0.2">
      <c r="A130" s="63" t="s">
        <v>266</v>
      </c>
      <c r="B130" s="62" t="s">
        <v>147</v>
      </c>
      <c r="C130" s="101" t="s">
        <v>267</v>
      </c>
      <c r="D130" s="89">
        <f>D131</f>
        <v>30000</v>
      </c>
      <c r="E130" s="91">
        <f>E131</f>
        <v>0</v>
      </c>
      <c r="F130" s="90">
        <f t="shared" si="11"/>
        <v>30000</v>
      </c>
    </row>
    <row r="131" spans="1:6" ht="25.5" x14ac:dyDescent="0.2">
      <c r="A131" s="61" t="s">
        <v>172</v>
      </c>
      <c r="B131" s="62" t="s">
        <v>147</v>
      </c>
      <c r="C131" s="101" t="s">
        <v>268</v>
      </c>
      <c r="D131" s="89">
        <f>D132</f>
        <v>30000</v>
      </c>
      <c r="E131" s="91">
        <f>E133</f>
        <v>0</v>
      </c>
      <c r="F131" s="90">
        <f t="shared" si="11"/>
        <v>30000</v>
      </c>
    </row>
    <row r="132" spans="1:6" ht="25.5" x14ac:dyDescent="0.2">
      <c r="A132" s="61" t="s">
        <v>174</v>
      </c>
      <c r="B132" s="62" t="s">
        <v>147</v>
      </c>
      <c r="C132" s="101" t="s">
        <v>269</v>
      </c>
      <c r="D132" s="89">
        <f>D133</f>
        <v>30000</v>
      </c>
      <c r="E132" s="91">
        <f>E133</f>
        <v>0</v>
      </c>
      <c r="F132" s="90">
        <f t="shared" si="11"/>
        <v>30000</v>
      </c>
    </row>
    <row r="133" spans="1:6" ht="25.5" x14ac:dyDescent="0.2">
      <c r="A133" s="61" t="s">
        <v>176</v>
      </c>
      <c r="B133" s="62" t="s">
        <v>147</v>
      </c>
      <c r="C133" s="101" t="s">
        <v>270</v>
      </c>
      <c r="D133" s="89">
        <v>30000</v>
      </c>
      <c r="E133" s="91"/>
      <c r="F133" s="90">
        <f t="shared" si="11"/>
        <v>30000</v>
      </c>
    </row>
    <row r="134" spans="1:6" ht="102" x14ac:dyDescent="0.2">
      <c r="A134" s="63" t="s">
        <v>271</v>
      </c>
      <c r="B134" s="62" t="s">
        <v>147</v>
      </c>
      <c r="C134" s="101" t="s">
        <v>272</v>
      </c>
      <c r="D134" s="89">
        <f>D135</f>
        <v>295362.34999999998</v>
      </c>
      <c r="E134" s="91">
        <f t="shared" ref="D134:E136" si="18">E135</f>
        <v>95895.62</v>
      </c>
      <c r="F134" s="90">
        <f t="shared" si="11"/>
        <v>199466.72999999998</v>
      </c>
    </row>
    <row r="135" spans="1:6" ht="25.5" x14ac:dyDescent="0.2">
      <c r="A135" s="61" t="s">
        <v>172</v>
      </c>
      <c r="B135" s="62" t="s">
        <v>147</v>
      </c>
      <c r="C135" s="101" t="s">
        <v>273</v>
      </c>
      <c r="D135" s="89">
        <f t="shared" si="18"/>
        <v>295362.34999999998</v>
      </c>
      <c r="E135" s="91">
        <f t="shared" si="18"/>
        <v>95895.62</v>
      </c>
      <c r="F135" s="90">
        <f t="shared" si="11"/>
        <v>199466.72999999998</v>
      </c>
    </row>
    <row r="136" spans="1:6" ht="25.5" x14ac:dyDescent="0.2">
      <c r="A136" s="61" t="s">
        <v>174</v>
      </c>
      <c r="B136" s="62" t="s">
        <v>147</v>
      </c>
      <c r="C136" s="101" t="s">
        <v>274</v>
      </c>
      <c r="D136" s="89">
        <f>D137</f>
        <v>295362.34999999998</v>
      </c>
      <c r="E136" s="91">
        <f t="shared" si="18"/>
        <v>95895.62</v>
      </c>
      <c r="F136" s="90">
        <f t="shared" si="11"/>
        <v>199466.72999999998</v>
      </c>
    </row>
    <row r="137" spans="1:6" ht="25.5" x14ac:dyDescent="0.2">
      <c r="A137" s="61" t="s">
        <v>176</v>
      </c>
      <c r="B137" s="62" t="s">
        <v>147</v>
      </c>
      <c r="C137" s="101" t="s">
        <v>275</v>
      </c>
      <c r="D137" s="89">
        <v>295362.34999999998</v>
      </c>
      <c r="E137" s="91">
        <v>95895.62</v>
      </c>
      <c r="F137" s="90">
        <f t="shared" si="11"/>
        <v>199466.72999999998</v>
      </c>
    </row>
    <row r="138" spans="1:6" ht="101.25" customHeight="1" x14ac:dyDescent="0.2">
      <c r="A138" s="139" t="s">
        <v>453</v>
      </c>
      <c r="B138" s="62"/>
      <c r="C138" s="101" t="s">
        <v>451</v>
      </c>
      <c r="D138" s="89">
        <f>D139</f>
        <v>5000</v>
      </c>
      <c r="E138" s="91">
        <f>E139</f>
        <v>0</v>
      </c>
      <c r="F138" s="90">
        <f t="shared" si="11"/>
        <v>5000</v>
      </c>
    </row>
    <row r="139" spans="1:6" ht="25.5" x14ac:dyDescent="0.2">
      <c r="A139" s="61" t="s">
        <v>176</v>
      </c>
      <c r="B139" s="62"/>
      <c r="C139" s="101" t="s">
        <v>452</v>
      </c>
      <c r="D139" s="89">
        <v>5000</v>
      </c>
      <c r="E139" s="91"/>
      <c r="F139" s="90">
        <f t="shared" si="11"/>
        <v>5000</v>
      </c>
    </row>
    <row r="140" spans="1:6" ht="114.75" x14ac:dyDescent="0.2">
      <c r="A140" s="61" t="s">
        <v>487</v>
      </c>
      <c r="B140" s="62"/>
      <c r="C140" s="101" t="s">
        <v>485</v>
      </c>
      <c r="D140" s="89">
        <v>59500</v>
      </c>
      <c r="E140" s="91">
        <f>E141</f>
        <v>14875.03</v>
      </c>
      <c r="F140" s="90"/>
    </row>
    <row r="141" spans="1:6" x14ac:dyDescent="0.2">
      <c r="A141" s="61" t="s">
        <v>137</v>
      </c>
      <c r="B141" s="62"/>
      <c r="C141" s="101" t="s">
        <v>486</v>
      </c>
      <c r="D141" s="89">
        <v>59500</v>
      </c>
      <c r="E141" s="91">
        <v>14875.03</v>
      </c>
      <c r="F141" s="90"/>
    </row>
    <row r="142" spans="1:6" ht="38.25" x14ac:dyDescent="0.2">
      <c r="A142" s="61" t="s">
        <v>276</v>
      </c>
      <c r="B142" s="62" t="s">
        <v>147</v>
      </c>
      <c r="C142" s="101" t="s">
        <v>277</v>
      </c>
      <c r="D142" s="89">
        <f t="shared" ref="D142:E144" si="19">D143</f>
        <v>100000</v>
      </c>
      <c r="E142" s="91">
        <f t="shared" si="19"/>
        <v>0</v>
      </c>
      <c r="F142" s="90">
        <f t="shared" ref="F142:F170" si="20">IF(OR(D142="-",IF(E142="-",0,E142)&gt;=IF(D142="-",0,D142)),"-",IF(D142="-",0,D142)-IF(E142="-",0,E142))</f>
        <v>100000</v>
      </c>
    </row>
    <row r="143" spans="1:6" ht="25.5" x14ac:dyDescent="0.2">
      <c r="A143" s="61" t="s">
        <v>278</v>
      </c>
      <c r="B143" s="62" t="s">
        <v>147</v>
      </c>
      <c r="C143" s="101" t="s">
        <v>279</v>
      </c>
      <c r="D143" s="89">
        <f t="shared" si="19"/>
        <v>100000</v>
      </c>
      <c r="E143" s="91">
        <f t="shared" si="19"/>
        <v>0</v>
      </c>
      <c r="F143" s="90">
        <f t="shared" si="20"/>
        <v>100000</v>
      </c>
    </row>
    <row r="144" spans="1:6" ht="102" x14ac:dyDescent="0.2">
      <c r="A144" s="63" t="s">
        <v>280</v>
      </c>
      <c r="B144" s="62" t="s">
        <v>147</v>
      </c>
      <c r="C144" s="101" t="s">
        <v>281</v>
      </c>
      <c r="D144" s="89">
        <f t="shared" si="19"/>
        <v>100000</v>
      </c>
      <c r="E144" s="91">
        <f t="shared" si="19"/>
        <v>0</v>
      </c>
      <c r="F144" s="90">
        <f t="shared" si="20"/>
        <v>100000</v>
      </c>
    </row>
    <row r="145" spans="1:6" ht="25.5" x14ac:dyDescent="0.2">
      <c r="A145" s="61" t="s">
        <v>172</v>
      </c>
      <c r="B145" s="62" t="s">
        <v>147</v>
      </c>
      <c r="C145" s="101" t="s">
        <v>282</v>
      </c>
      <c r="D145" s="89">
        <f>D146</f>
        <v>100000</v>
      </c>
      <c r="E145" s="91">
        <f>E147</f>
        <v>0</v>
      </c>
      <c r="F145" s="90">
        <f t="shared" si="20"/>
        <v>100000</v>
      </c>
    </row>
    <row r="146" spans="1:6" ht="25.5" x14ac:dyDescent="0.2">
      <c r="A146" s="61" t="s">
        <v>174</v>
      </c>
      <c r="B146" s="62" t="s">
        <v>147</v>
      </c>
      <c r="C146" s="101" t="s">
        <v>283</v>
      </c>
      <c r="D146" s="89">
        <f>D147</f>
        <v>100000</v>
      </c>
      <c r="E146" s="91">
        <f>E147</f>
        <v>0</v>
      </c>
      <c r="F146" s="90">
        <f t="shared" si="20"/>
        <v>100000</v>
      </c>
    </row>
    <row r="147" spans="1:6" ht="25.5" x14ac:dyDescent="0.2">
      <c r="A147" s="61" t="s">
        <v>176</v>
      </c>
      <c r="B147" s="62" t="s">
        <v>147</v>
      </c>
      <c r="C147" s="101" t="s">
        <v>284</v>
      </c>
      <c r="D147" s="89">
        <v>100000</v>
      </c>
      <c r="E147" s="91"/>
      <c r="F147" s="90">
        <f t="shared" si="20"/>
        <v>100000</v>
      </c>
    </row>
    <row r="148" spans="1:6" s="108" customFormat="1" x14ac:dyDescent="0.2">
      <c r="A148" s="102" t="s">
        <v>285</v>
      </c>
      <c r="B148" s="103" t="s">
        <v>147</v>
      </c>
      <c r="C148" s="104" t="s">
        <v>286</v>
      </c>
      <c r="D148" s="105">
        <f t="shared" ref="D148:D154" si="21">D149</f>
        <v>10000</v>
      </c>
      <c r="E148" s="106">
        <f>E152</f>
        <v>0</v>
      </c>
      <c r="F148" s="107">
        <f t="shared" si="20"/>
        <v>10000</v>
      </c>
    </row>
    <row r="149" spans="1:6" ht="25.5" x14ac:dyDescent="0.2">
      <c r="A149" s="64" t="s">
        <v>287</v>
      </c>
      <c r="B149" s="65" t="s">
        <v>147</v>
      </c>
      <c r="C149" s="99" t="s">
        <v>288</v>
      </c>
      <c r="D149" s="83">
        <f t="shared" si="21"/>
        <v>10000</v>
      </c>
      <c r="E149" s="84">
        <f t="shared" ref="E149:E154" si="22">E150</f>
        <v>0</v>
      </c>
      <c r="F149" s="85">
        <f t="shared" si="20"/>
        <v>10000</v>
      </c>
    </row>
    <row r="150" spans="1:6" ht="38.25" x14ac:dyDescent="0.2">
      <c r="A150" s="61" t="s">
        <v>289</v>
      </c>
      <c r="B150" s="62" t="s">
        <v>147</v>
      </c>
      <c r="C150" s="101" t="s">
        <v>290</v>
      </c>
      <c r="D150" s="89">
        <f t="shared" si="21"/>
        <v>10000</v>
      </c>
      <c r="E150" s="84">
        <f t="shared" si="22"/>
        <v>0</v>
      </c>
      <c r="F150" s="90">
        <f t="shared" si="20"/>
        <v>10000</v>
      </c>
    </row>
    <row r="151" spans="1:6" ht="38.25" x14ac:dyDescent="0.2">
      <c r="A151" s="61" t="s">
        <v>291</v>
      </c>
      <c r="B151" s="62" t="s">
        <v>147</v>
      </c>
      <c r="C151" s="101" t="s">
        <v>292</v>
      </c>
      <c r="D151" s="89">
        <f t="shared" si="21"/>
        <v>10000</v>
      </c>
      <c r="E151" s="84">
        <f t="shared" si="22"/>
        <v>0</v>
      </c>
      <c r="F151" s="90">
        <f t="shared" si="20"/>
        <v>10000</v>
      </c>
    </row>
    <row r="152" spans="1:6" ht="89.25" x14ac:dyDescent="0.2">
      <c r="A152" s="63" t="s">
        <v>293</v>
      </c>
      <c r="B152" s="62" t="s">
        <v>147</v>
      </c>
      <c r="C152" s="101" t="s">
        <v>294</v>
      </c>
      <c r="D152" s="89">
        <f t="shared" si="21"/>
        <v>10000</v>
      </c>
      <c r="E152" s="84">
        <f t="shared" si="22"/>
        <v>0</v>
      </c>
      <c r="F152" s="90">
        <f t="shared" si="20"/>
        <v>10000</v>
      </c>
    </row>
    <row r="153" spans="1:6" ht="25.5" x14ac:dyDescent="0.2">
      <c r="A153" s="61" t="s">
        <v>172</v>
      </c>
      <c r="B153" s="62" t="s">
        <v>147</v>
      </c>
      <c r="C153" s="101" t="s">
        <v>295</v>
      </c>
      <c r="D153" s="89">
        <f t="shared" si="21"/>
        <v>10000</v>
      </c>
      <c r="E153" s="84">
        <f t="shared" si="22"/>
        <v>0</v>
      </c>
      <c r="F153" s="90">
        <f t="shared" si="20"/>
        <v>10000</v>
      </c>
    </row>
    <row r="154" spans="1:6" ht="25.5" x14ac:dyDescent="0.2">
      <c r="A154" s="61" t="s">
        <v>174</v>
      </c>
      <c r="B154" s="62" t="s">
        <v>147</v>
      </c>
      <c r="C154" s="101" t="s">
        <v>296</v>
      </c>
      <c r="D154" s="89">
        <f t="shared" si="21"/>
        <v>10000</v>
      </c>
      <c r="E154" s="84">
        <f t="shared" si="22"/>
        <v>0</v>
      </c>
      <c r="F154" s="90">
        <f t="shared" si="20"/>
        <v>10000</v>
      </c>
    </row>
    <row r="155" spans="1:6" ht="25.5" x14ac:dyDescent="0.2">
      <c r="A155" s="61" t="s">
        <v>176</v>
      </c>
      <c r="B155" s="62" t="s">
        <v>147</v>
      </c>
      <c r="C155" s="101" t="s">
        <v>297</v>
      </c>
      <c r="D155" s="89">
        <v>10000</v>
      </c>
      <c r="E155" s="84">
        <v>0</v>
      </c>
      <c r="F155" s="90">
        <f t="shared" si="20"/>
        <v>10000</v>
      </c>
    </row>
    <row r="156" spans="1:6" s="108" customFormat="1" x14ac:dyDescent="0.2">
      <c r="A156" s="102" t="s">
        <v>298</v>
      </c>
      <c r="B156" s="103" t="s">
        <v>147</v>
      </c>
      <c r="C156" s="104" t="s">
        <v>299</v>
      </c>
      <c r="D156" s="105">
        <f>D157</f>
        <v>20000</v>
      </c>
      <c r="E156" s="106">
        <f t="shared" ref="E156:E162" si="23">E157</f>
        <v>12000</v>
      </c>
      <c r="F156" s="107">
        <f t="shared" si="20"/>
        <v>8000</v>
      </c>
    </row>
    <row r="157" spans="1:6" ht="25.5" x14ac:dyDescent="0.2">
      <c r="A157" s="64" t="s">
        <v>300</v>
      </c>
      <c r="B157" s="65" t="s">
        <v>147</v>
      </c>
      <c r="C157" s="99" t="s">
        <v>301</v>
      </c>
      <c r="D157" s="83">
        <f>D158</f>
        <v>20000</v>
      </c>
      <c r="E157" s="84">
        <f t="shared" si="23"/>
        <v>12000</v>
      </c>
      <c r="F157" s="85">
        <f t="shared" si="20"/>
        <v>8000</v>
      </c>
    </row>
    <row r="158" spans="1:6" ht="25.5" x14ac:dyDescent="0.2">
      <c r="A158" s="61" t="s">
        <v>186</v>
      </c>
      <c r="B158" s="62" t="s">
        <v>147</v>
      </c>
      <c r="C158" s="101" t="s">
        <v>302</v>
      </c>
      <c r="D158" s="89">
        <f>D160</f>
        <v>20000</v>
      </c>
      <c r="E158" s="91">
        <f t="shared" si="23"/>
        <v>12000</v>
      </c>
      <c r="F158" s="90">
        <f t="shared" si="20"/>
        <v>8000</v>
      </c>
    </row>
    <row r="159" spans="1:6" x14ac:dyDescent="0.2">
      <c r="A159" s="61" t="s">
        <v>188</v>
      </c>
      <c r="B159" s="62" t="s">
        <v>147</v>
      </c>
      <c r="C159" s="101" t="s">
        <v>303</v>
      </c>
      <c r="D159" s="89">
        <f>D160</f>
        <v>20000</v>
      </c>
      <c r="E159" s="91">
        <f t="shared" si="23"/>
        <v>12000</v>
      </c>
      <c r="F159" s="90">
        <f t="shared" si="20"/>
        <v>8000</v>
      </c>
    </row>
    <row r="160" spans="1:6" ht="63.75" x14ac:dyDescent="0.2">
      <c r="A160" s="61" t="s">
        <v>304</v>
      </c>
      <c r="B160" s="62" t="s">
        <v>147</v>
      </c>
      <c r="C160" s="101" t="s">
        <v>305</v>
      </c>
      <c r="D160" s="89">
        <f>D162</f>
        <v>20000</v>
      </c>
      <c r="E160" s="91">
        <f t="shared" si="23"/>
        <v>12000</v>
      </c>
      <c r="F160" s="90">
        <f t="shared" si="20"/>
        <v>8000</v>
      </c>
    </row>
    <row r="161" spans="1:6" ht="25.5" x14ac:dyDescent="0.2">
      <c r="A161" s="61" t="s">
        <v>172</v>
      </c>
      <c r="B161" s="62" t="s">
        <v>147</v>
      </c>
      <c r="C161" s="101" t="s">
        <v>306</v>
      </c>
      <c r="D161" s="89">
        <f>D162</f>
        <v>20000</v>
      </c>
      <c r="E161" s="91">
        <f t="shared" si="23"/>
        <v>12000</v>
      </c>
      <c r="F161" s="90">
        <f t="shared" si="20"/>
        <v>8000</v>
      </c>
    </row>
    <row r="162" spans="1:6" ht="25.5" x14ac:dyDescent="0.2">
      <c r="A162" s="61" t="s">
        <v>174</v>
      </c>
      <c r="B162" s="62" t="s">
        <v>147</v>
      </c>
      <c r="C162" s="101" t="s">
        <v>307</v>
      </c>
      <c r="D162" s="89">
        <f>D163</f>
        <v>20000</v>
      </c>
      <c r="E162" s="91">
        <f t="shared" si="23"/>
        <v>12000</v>
      </c>
      <c r="F162" s="90">
        <f t="shared" si="20"/>
        <v>8000</v>
      </c>
    </row>
    <row r="163" spans="1:6" ht="25.5" x14ac:dyDescent="0.2">
      <c r="A163" s="61" t="s">
        <v>176</v>
      </c>
      <c r="B163" s="62" t="s">
        <v>147</v>
      </c>
      <c r="C163" s="101" t="s">
        <v>308</v>
      </c>
      <c r="D163" s="89">
        <v>20000</v>
      </c>
      <c r="E163" s="91">
        <v>12000</v>
      </c>
      <c r="F163" s="90">
        <f t="shared" si="20"/>
        <v>8000</v>
      </c>
    </row>
    <row r="164" spans="1:6" s="108" customFormat="1" x14ac:dyDescent="0.2">
      <c r="A164" s="102" t="s">
        <v>309</v>
      </c>
      <c r="B164" s="103" t="s">
        <v>147</v>
      </c>
      <c r="C164" s="104" t="s">
        <v>310</v>
      </c>
      <c r="D164" s="105">
        <f t="shared" ref="D164:D169" si="24">D165</f>
        <v>5299200</v>
      </c>
      <c r="E164" s="106">
        <f>E165</f>
        <v>856000</v>
      </c>
      <c r="F164" s="107">
        <f t="shared" si="20"/>
        <v>4443200</v>
      </c>
    </row>
    <row r="165" spans="1:6" x14ac:dyDescent="0.2">
      <c r="A165" s="102" t="s">
        <v>311</v>
      </c>
      <c r="B165" s="103" t="s">
        <v>147</v>
      </c>
      <c r="C165" s="104" t="s">
        <v>312</v>
      </c>
      <c r="D165" s="105">
        <f>D169+D172</f>
        <v>5299200</v>
      </c>
      <c r="E165" s="106">
        <f>E166+E173</f>
        <v>856000</v>
      </c>
      <c r="F165" s="107">
        <f t="shared" si="20"/>
        <v>4443200</v>
      </c>
    </row>
    <row r="166" spans="1:6" ht="25.5" x14ac:dyDescent="0.2">
      <c r="A166" s="61" t="s">
        <v>313</v>
      </c>
      <c r="B166" s="62" t="s">
        <v>147</v>
      </c>
      <c r="C166" s="101" t="s">
        <v>314</v>
      </c>
      <c r="D166" s="89">
        <f t="shared" si="24"/>
        <v>5299200</v>
      </c>
      <c r="E166" s="91">
        <f>E167</f>
        <v>856000</v>
      </c>
      <c r="F166" s="90">
        <f t="shared" si="20"/>
        <v>4443200</v>
      </c>
    </row>
    <row r="167" spans="1:6" x14ac:dyDescent="0.2">
      <c r="A167" s="61" t="s">
        <v>315</v>
      </c>
      <c r="B167" s="62" t="s">
        <v>147</v>
      </c>
      <c r="C167" s="101" t="s">
        <v>316</v>
      </c>
      <c r="D167" s="89">
        <f>D171+D173</f>
        <v>5299200</v>
      </c>
      <c r="E167" s="91">
        <f>E168</f>
        <v>856000</v>
      </c>
      <c r="F167" s="90">
        <f t="shared" si="20"/>
        <v>4443200</v>
      </c>
    </row>
    <row r="168" spans="1:6" ht="76.5" x14ac:dyDescent="0.2">
      <c r="A168" s="63" t="s">
        <v>317</v>
      </c>
      <c r="B168" s="62" t="s">
        <v>147</v>
      </c>
      <c r="C168" s="101" t="s">
        <v>318</v>
      </c>
      <c r="D168" s="89">
        <f t="shared" si="24"/>
        <v>4200000</v>
      </c>
      <c r="E168" s="91">
        <f>E169</f>
        <v>856000</v>
      </c>
      <c r="F168" s="90">
        <f t="shared" si="20"/>
        <v>3344000</v>
      </c>
    </row>
    <row r="169" spans="1:6" ht="25.5" x14ac:dyDescent="0.2">
      <c r="A169" s="61" t="s">
        <v>319</v>
      </c>
      <c r="B169" s="62" t="s">
        <v>147</v>
      </c>
      <c r="C169" s="101" t="s">
        <v>320</v>
      </c>
      <c r="D169" s="89">
        <f t="shared" si="24"/>
        <v>4200000</v>
      </c>
      <c r="E169" s="91">
        <f>E170</f>
        <v>856000</v>
      </c>
      <c r="F169" s="90">
        <f t="shared" si="20"/>
        <v>3344000</v>
      </c>
    </row>
    <row r="170" spans="1:6" x14ac:dyDescent="0.2">
      <c r="A170" s="61" t="s">
        <v>321</v>
      </c>
      <c r="B170" s="62" t="s">
        <v>147</v>
      </c>
      <c r="C170" s="101" t="s">
        <v>322</v>
      </c>
      <c r="D170" s="89">
        <f>D171</f>
        <v>4200000</v>
      </c>
      <c r="E170" s="91">
        <f>E171</f>
        <v>856000</v>
      </c>
      <c r="F170" s="90">
        <f t="shared" si="20"/>
        <v>3344000</v>
      </c>
    </row>
    <row r="171" spans="1:6" ht="51" x14ac:dyDescent="0.2">
      <c r="A171" s="61" t="s">
        <v>323</v>
      </c>
      <c r="B171" s="62" t="s">
        <v>147</v>
      </c>
      <c r="C171" s="101" t="s">
        <v>324</v>
      </c>
      <c r="D171" s="89">
        <v>4200000</v>
      </c>
      <c r="E171" s="91">
        <v>856000</v>
      </c>
      <c r="F171" s="90">
        <f t="shared" ref="F171:F184" si="25">IF(OR(D171="-",IF(E171="-",0,E171)&gt;=IF(D171="-",0,D171)),"-",IF(D171="-",0,D171)-IF(E171="-",0,E171))</f>
        <v>3344000</v>
      </c>
    </row>
    <row r="172" spans="1:6" ht="63.75" x14ac:dyDescent="0.2">
      <c r="A172" s="64" t="s">
        <v>489</v>
      </c>
      <c r="B172" s="62"/>
      <c r="C172" s="101" t="s">
        <v>488</v>
      </c>
      <c r="D172" s="89">
        <v>1099200</v>
      </c>
      <c r="E172" s="91">
        <f>E173</f>
        <v>0</v>
      </c>
      <c r="F172" s="90">
        <f>D172-E172</f>
        <v>1099200</v>
      </c>
    </row>
    <row r="173" spans="1:6" ht="25.5" x14ac:dyDescent="0.2">
      <c r="A173" s="61" t="s">
        <v>176</v>
      </c>
      <c r="B173" s="62"/>
      <c r="C173" s="101" t="s">
        <v>490</v>
      </c>
      <c r="D173" s="89">
        <v>1099200</v>
      </c>
      <c r="E173" s="91">
        <v>0</v>
      </c>
      <c r="F173" s="90">
        <f>D173-E173</f>
        <v>1099200</v>
      </c>
    </row>
    <row r="174" spans="1:6" x14ac:dyDescent="0.2">
      <c r="A174" s="102" t="s">
        <v>325</v>
      </c>
      <c r="B174" s="109" t="s">
        <v>147</v>
      </c>
      <c r="C174" s="104" t="s">
        <v>326</v>
      </c>
      <c r="D174" s="110">
        <f t="shared" ref="D174:D179" si="26">D175</f>
        <v>72600</v>
      </c>
      <c r="E174" s="111">
        <f>E175</f>
        <v>18133.439999999999</v>
      </c>
      <c r="F174" s="112">
        <f t="shared" si="25"/>
        <v>54466.559999999998</v>
      </c>
    </row>
    <row r="175" spans="1:6" x14ac:dyDescent="0.2">
      <c r="A175" s="64" t="s">
        <v>327</v>
      </c>
      <c r="B175" s="65" t="s">
        <v>147</v>
      </c>
      <c r="C175" s="99" t="s">
        <v>328</v>
      </c>
      <c r="D175" s="83">
        <f>D176</f>
        <v>72600</v>
      </c>
      <c r="E175" s="91">
        <f>E176</f>
        <v>18133.439999999999</v>
      </c>
      <c r="F175" s="85">
        <f t="shared" si="25"/>
        <v>54466.559999999998</v>
      </c>
    </row>
    <row r="176" spans="1:6" x14ac:dyDescent="0.2">
      <c r="A176" s="61" t="s">
        <v>188</v>
      </c>
      <c r="B176" s="62" t="s">
        <v>147</v>
      </c>
      <c r="C176" s="101" t="s">
        <v>329</v>
      </c>
      <c r="D176" s="89">
        <f t="shared" si="26"/>
        <v>72600</v>
      </c>
      <c r="E176" s="91">
        <f t="shared" ref="E176:E179" si="27">E177</f>
        <v>18133.439999999999</v>
      </c>
      <c r="F176" s="90">
        <f t="shared" si="25"/>
        <v>54466.559999999998</v>
      </c>
    </row>
    <row r="177" spans="1:6" ht="63.75" x14ac:dyDescent="0.2">
      <c r="A177" s="61" t="s">
        <v>331</v>
      </c>
      <c r="B177" s="62" t="s">
        <v>147</v>
      </c>
      <c r="C177" s="101" t="s">
        <v>330</v>
      </c>
      <c r="D177" s="89">
        <f t="shared" si="26"/>
        <v>72600</v>
      </c>
      <c r="E177" s="91">
        <f t="shared" si="27"/>
        <v>18133.439999999999</v>
      </c>
      <c r="F177" s="90">
        <f t="shared" si="25"/>
        <v>54466.559999999998</v>
      </c>
    </row>
    <row r="178" spans="1:6" x14ac:dyDescent="0.2">
      <c r="A178" s="61" t="s">
        <v>333</v>
      </c>
      <c r="B178" s="62" t="s">
        <v>147</v>
      </c>
      <c r="C178" s="101" t="s">
        <v>332</v>
      </c>
      <c r="D178" s="89">
        <f t="shared" si="26"/>
        <v>72600</v>
      </c>
      <c r="E178" s="91">
        <f t="shared" si="27"/>
        <v>18133.439999999999</v>
      </c>
      <c r="F178" s="90">
        <f t="shared" si="25"/>
        <v>54466.559999999998</v>
      </c>
    </row>
    <row r="179" spans="1:6" ht="25.5" x14ac:dyDescent="0.2">
      <c r="A179" s="61" t="s">
        <v>335</v>
      </c>
      <c r="B179" s="62" t="s">
        <v>147</v>
      </c>
      <c r="C179" s="101" t="s">
        <v>334</v>
      </c>
      <c r="D179" s="89">
        <f t="shared" si="26"/>
        <v>72600</v>
      </c>
      <c r="E179" s="91">
        <f t="shared" si="27"/>
        <v>18133.439999999999</v>
      </c>
      <c r="F179" s="90">
        <f t="shared" si="25"/>
        <v>54466.559999999998</v>
      </c>
    </row>
    <row r="180" spans="1:6" s="108" customFormat="1" ht="38.25" x14ac:dyDescent="0.2">
      <c r="A180" s="67" t="s">
        <v>337</v>
      </c>
      <c r="B180" s="62" t="s">
        <v>147</v>
      </c>
      <c r="C180" s="101" t="s">
        <v>336</v>
      </c>
      <c r="D180" s="89">
        <f>D181</f>
        <v>72600</v>
      </c>
      <c r="E180" s="91">
        <f>E181</f>
        <v>18133.439999999999</v>
      </c>
      <c r="F180" s="90">
        <f t="shared" si="25"/>
        <v>54466.559999999998</v>
      </c>
    </row>
    <row r="181" spans="1:6" s="108" customFormat="1" x14ac:dyDescent="0.2">
      <c r="A181" s="134"/>
      <c r="B181" s="62"/>
      <c r="C181" s="101" t="s">
        <v>338</v>
      </c>
      <c r="D181" s="89">
        <v>72600</v>
      </c>
      <c r="E181" s="91">
        <v>18133.439999999999</v>
      </c>
      <c r="F181" s="90">
        <f t="shared" si="25"/>
        <v>54466.559999999998</v>
      </c>
    </row>
    <row r="182" spans="1:6" x14ac:dyDescent="0.2">
      <c r="A182" s="113" t="s">
        <v>384</v>
      </c>
      <c r="B182" s="109" t="s">
        <v>147</v>
      </c>
      <c r="C182" s="114" t="s">
        <v>441</v>
      </c>
      <c r="D182" s="110">
        <f>D183</f>
        <v>5000</v>
      </c>
      <c r="E182" s="111">
        <v>0</v>
      </c>
      <c r="F182" s="112">
        <f t="shared" si="25"/>
        <v>5000</v>
      </c>
    </row>
    <row r="183" spans="1:6" ht="38.25" x14ac:dyDescent="0.2">
      <c r="A183" s="69" t="s">
        <v>385</v>
      </c>
      <c r="B183" s="70" t="s">
        <v>147</v>
      </c>
      <c r="C183" s="114" t="s">
        <v>386</v>
      </c>
      <c r="D183" s="89">
        <f>D184</f>
        <v>5000</v>
      </c>
      <c r="E183" s="91">
        <v>0</v>
      </c>
      <c r="F183" s="89">
        <f t="shared" si="25"/>
        <v>5000</v>
      </c>
    </row>
    <row r="184" spans="1:6" ht="26.25" thickBot="1" x14ac:dyDescent="0.25">
      <c r="A184" s="67" t="s">
        <v>176</v>
      </c>
      <c r="B184" s="70" t="s">
        <v>147</v>
      </c>
      <c r="C184" s="101" t="s">
        <v>387</v>
      </c>
      <c r="D184" s="89">
        <v>5000</v>
      </c>
      <c r="E184" s="91">
        <v>0</v>
      </c>
      <c r="F184" s="89">
        <f t="shared" si="25"/>
        <v>5000</v>
      </c>
    </row>
    <row r="185" spans="1:6" ht="12.75" customHeight="1" thickBot="1" x14ac:dyDescent="0.25">
      <c r="A185" s="71" t="s">
        <v>388</v>
      </c>
      <c r="B185" s="72" t="s">
        <v>389</v>
      </c>
      <c r="C185" s="141"/>
      <c r="D185" s="89">
        <f>Доходы!D19-Расходы!D13</f>
        <v>-517362.34999999963</v>
      </c>
      <c r="E185" s="110">
        <f>Доходы!E19-Расходы!E13</f>
        <v>1908889.6400000001</v>
      </c>
      <c r="F185" s="110"/>
    </row>
    <row r="186" spans="1:6" ht="12.75" customHeight="1" x14ac:dyDescent="0.2">
      <c r="C186" s="157"/>
      <c r="D186" s="73"/>
      <c r="E186" s="73"/>
      <c r="F186" s="73"/>
    </row>
    <row r="187" spans="1:6" ht="12.75" customHeight="1" x14ac:dyDescent="0.2">
      <c r="C187" s="94"/>
      <c r="D187" s="73"/>
      <c r="E187" s="73"/>
      <c r="F187" s="73"/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 E28:F30 F32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showGridLines="0" tabSelected="1" topLeftCell="A7" workbookViewId="0">
      <selection activeCell="E24" sqref="E24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7" ht="11.1" customHeight="1" x14ac:dyDescent="0.2">
      <c r="A1" s="213" t="s">
        <v>340</v>
      </c>
      <c r="B1" s="213"/>
      <c r="C1" s="213"/>
      <c r="D1" s="213"/>
      <c r="E1" s="213"/>
      <c r="F1" s="213"/>
    </row>
    <row r="2" spans="1:7" ht="13.15" customHeight="1" x14ac:dyDescent="0.25">
      <c r="A2" s="177" t="s">
        <v>341</v>
      </c>
      <c r="B2" s="177"/>
      <c r="C2" s="177"/>
      <c r="D2" s="177"/>
      <c r="E2" s="177"/>
      <c r="F2" s="177"/>
    </row>
    <row r="3" spans="1:7" ht="9" customHeight="1" x14ac:dyDescent="0.2">
      <c r="A3" s="3"/>
      <c r="B3" s="38"/>
      <c r="C3" s="33"/>
      <c r="D3" s="6"/>
      <c r="E3" s="6"/>
      <c r="F3" s="33"/>
    </row>
    <row r="4" spans="1:7" ht="13.9" customHeight="1" x14ac:dyDescent="0.2">
      <c r="A4" s="188" t="s">
        <v>21</v>
      </c>
      <c r="B4" s="182" t="s">
        <v>22</v>
      </c>
      <c r="C4" s="214" t="s">
        <v>342</v>
      </c>
      <c r="D4" s="185" t="s">
        <v>24</v>
      </c>
      <c r="E4" s="185" t="s">
        <v>25</v>
      </c>
      <c r="F4" s="191" t="s">
        <v>26</v>
      </c>
    </row>
    <row r="5" spans="1:7" ht="4.9000000000000004" customHeight="1" x14ac:dyDescent="0.2">
      <c r="A5" s="189"/>
      <c r="B5" s="183"/>
      <c r="C5" s="215"/>
      <c r="D5" s="186"/>
      <c r="E5" s="186"/>
      <c r="F5" s="192"/>
    </row>
    <row r="6" spans="1:7" ht="6" customHeight="1" x14ac:dyDescent="0.2">
      <c r="A6" s="189"/>
      <c r="B6" s="183"/>
      <c r="C6" s="215"/>
      <c r="D6" s="186"/>
      <c r="E6" s="186"/>
      <c r="F6" s="192"/>
    </row>
    <row r="7" spans="1:7" ht="4.9000000000000004" customHeight="1" x14ac:dyDescent="0.2">
      <c r="A7" s="189"/>
      <c r="B7" s="183"/>
      <c r="C7" s="215"/>
      <c r="D7" s="186"/>
      <c r="E7" s="186"/>
      <c r="F7" s="192"/>
    </row>
    <row r="8" spans="1:7" ht="6" customHeight="1" x14ac:dyDescent="0.2">
      <c r="A8" s="189"/>
      <c r="B8" s="183"/>
      <c r="C8" s="215"/>
      <c r="D8" s="186"/>
      <c r="E8" s="186"/>
      <c r="F8" s="192"/>
    </row>
    <row r="9" spans="1:7" ht="6" customHeight="1" x14ac:dyDescent="0.2">
      <c r="A9" s="189"/>
      <c r="B9" s="183"/>
      <c r="C9" s="215"/>
      <c r="D9" s="186"/>
      <c r="E9" s="186"/>
      <c r="F9" s="192"/>
    </row>
    <row r="10" spans="1:7" ht="18" customHeight="1" x14ac:dyDescent="0.2">
      <c r="A10" s="190"/>
      <c r="B10" s="184"/>
      <c r="C10" s="216"/>
      <c r="D10" s="187"/>
      <c r="E10" s="187"/>
      <c r="F10" s="193"/>
    </row>
    <row r="11" spans="1:7" ht="13.5" customHeight="1" x14ac:dyDescent="0.2">
      <c r="A11" s="15">
        <v>1</v>
      </c>
      <c r="B11" s="16">
        <v>2</v>
      </c>
      <c r="C11" s="17">
        <v>3</v>
      </c>
      <c r="D11" s="18" t="s">
        <v>27</v>
      </c>
      <c r="E11" s="34" t="s">
        <v>28</v>
      </c>
      <c r="F11" s="19" t="s">
        <v>29</v>
      </c>
    </row>
    <row r="12" spans="1:7" ht="22.5" x14ac:dyDescent="0.2">
      <c r="A12" s="39" t="s">
        <v>343</v>
      </c>
      <c r="B12" s="40" t="s">
        <v>344</v>
      </c>
      <c r="C12" s="142" t="s">
        <v>148</v>
      </c>
      <c r="D12" s="143">
        <v>0</v>
      </c>
      <c r="E12" s="143">
        <f>E18</f>
        <v>-1908889.6400000006</v>
      </c>
      <c r="F12" s="144" t="s">
        <v>148</v>
      </c>
      <c r="G12" s="145"/>
    </row>
    <row r="13" spans="1:7" x14ac:dyDescent="0.2">
      <c r="A13" s="41" t="s">
        <v>33</v>
      </c>
      <c r="B13" s="42"/>
      <c r="C13" s="146"/>
      <c r="D13" s="147"/>
      <c r="E13" s="147"/>
      <c r="F13" s="148"/>
      <c r="G13" s="145"/>
    </row>
    <row r="14" spans="1:7" ht="22.5" x14ac:dyDescent="0.2">
      <c r="A14" s="35" t="s">
        <v>345</v>
      </c>
      <c r="B14" s="43" t="s">
        <v>346</v>
      </c>
      <c r="C14" s="149" t="s">
        <v>148</v>
      </c>
      <c r="D14" s="132" t="s">
        <v>44</v>
      </c>
      <c r="E14" s="132" t="s">
        <v>44</v>
      </c>
      <c r="F14" s="150" t="s">
        <v>44</v>
      </c>
      <c r="G14" s="145"/>
    </row>
    <row r="15" spans="1:7" x14ac:dyDescent="0.2">
      <c r="A15" s="41" t="s">
        <v>347</v>
      </c>
      <c r="B15" s="42"/>
      <c r="C15" s="146"/>
      <c r="D15" s="147"/>
      <c r="E15" s="147"/>
      <c r="F15" s="148"/>
      <c r="G15" s="145"/>
    </row>
    <row r="16" spans="1:7" x14ac:dyDescent="0.2">
      <c r="A16" s="35" t="s">
        <v>348</v>
      </c>
      <c r="B16" s="43" t="s">
        <v>349</v>
      </c>
      <c r="C16" s="149" t="s">
        <v>148</v>
      </c>
      <c r="D16" s="132" t="s">
        <v>44</v>
      </c>
      <c r="E16" s="132" t="s">
        <v>44</v>
      </c>
      <c r="F16" s="150" t="s">
        <v>44</v>
      </c>
      <c r="G16" s="145"/>
    </row>
    <row r="17" spans="1:7" x14ac:dyDescent="0.2">
      <c r="A17" s="41" t="s">
        <v>347</v>
      </c>
      <c r="B17" s="42"/>
      <c r="C17" s="146"/>
      <c r="D17" s="147"/>
      <c r="E17" s="147"/>
      <c r="F17" s="148"/>
      <c r="G17" s="145"/>
    </row>
    <row r="18" spans="1:7" x14ac:dyDescent="0.2">
      <c r="A18" s="39" t="s">
        <v>350</v>
      </c>
      <c r="B18" s="40" t="s">
        <v>351</v>
      </c>
      <c r="C18" s="142" t="s">
        <v>352</v>
      </c>
      <c r="D18" s="143">
        <v>0</v>
      </c>
      <c r="E18" s="143">
        <f>E19</f>
        <v>-1908889.6400000006</v>
      </c>
      <c r="F18" s="144">
        <v>0</v>
      </c>
      <c r="G18" s="145"/>
    </row>
    <row r="19" spans="1:7" ht="22.5" x14ac:dyDescent="0.2">
      <c r="A19" s="39" t="s">
        <v>353</v>
      </c>
      <c r="B19" s="40" t="s">
        <v>351</v>
      </c>
      <c r="C19" s="142" t="s">
        <v>354</v>
      </c>
      <c r="D19" s="143">
        <f>D21+D23</f>
        <v>517362.34999999963</v>
      </c>
      <c r="E19" s="143">
        <f>E20+E22</f>
        <v>-1908889.6400000006</v>
      </c>
      <c r="F19" s="144">
        <v>0</v>
      </c>
      <c r="G19" s="145"/>
    </row>
    <row r="20" spans="1:7" x14ac:dyDescent="0.2">
      <c r="A20" s="39" t="s">
        <v>355</v>
      </c>
      <c r="B20" s="40" t="s">
        <v>356</v>
      </c>
      <c r="C20" s="142" t="s">
        <v>357</v>
      </c>
      <c r="D20" s="143">
        <f>D21</f>
        <v>-11362700</v>
      </c>
      <c r="E20" s="143">
        <f>E21</f>
        <v>-4460783.9800000004</v>
      </c>
      <c r="F20" s="144" t="s">
        <v>406</v>
      </c>
      <c r="G20" s="145"/>
    </row>
    <row r="21" spans="1:7" ht="22.5" x14ac:dyDescent="0.2">
      <c r="A21" s="20" t="s">
        <v>358</v>
      </c>
      <c r="B21" s="21" t="s">
        <v>356</v>
      </c>
      <c r="C21" s="151" t="s">
        <v>359</v>
      </c>
      <c r="D21" s="152">
        <v>-11362700</v>
      </c>
      <c r="E21" s="152">
        <v>-4460783.9800000004</v>
      </c>
      <c r="F21" s="153" t="s">
        <v>339</v>
      </c>
      <c r="G21" s="145"/>
    </row>
    <row r="22" spans="1:7" x14ac:dyDescent="0.2">
      <c r="A22" s="39" t="s">
        <v>360</v>
      </c>
      <c r="B22" s="40" t="s">
        <v>361</v>
      </c>
      <c r="C22" s="142" t="s">
        <v>362</v>
      </c>
      <c r="D22" s="143">
        <f>D23</f>
        <v>11880062.35</v>
      </c>
      <c r="E22" s="143">
        <f>E23</f>
        <v>2551894.34</v>
      </c>
      <c r="F22" s="144" t="s">
        <v>339</v>
      </c>
      <c r="G22" s="145"/>
    </row>
    <row r="23" spans="1:7" ht="22.5" x14ac:dyDescent="0.2">
      <c r="A23" s="20" t="s">
        <v>363</v>
      </c>
      <c r="B23" s="21" t="s">
        <v>361</v>
      </c>
      <c r="C23" s="151" t="s">
        <v>364</v>
      </c>
      <c r="D23" s="152">
        <v>11880062.35</v>
      </c>
      <c r="E23" s="152">
        <v>2551894.34</v>
      </c>
      <c r="F23" s="153" t="s">
        <v>339</v>
      </c>
      <c r="G23" s="145"/>
    </row>
    <row r="24" spans="1:7" ht="12.75" customHeight="1" x14ac:dyDescent="0.2">
      <c r="A24" s="44"/>
      <c r="B24" s="45"/>
      <c r="C24" s="154"/>
      <c r="D24" s="155"/>
      <c r="E24" s="155"/>
      <c r="F24" s="156"/>
      <c r="G24" s="145"/>
    </row>
    <row r="25" spans="1:7" ht="12.75" customHeight="1" x14ac:dyDescent="0.2">
      <c r="C25" s="145"/>
      <c r="D25" s="145"/>
      <c r="E25" s="145"/>
      <c r="F25" s="145"/>
      <c r="G25" s="145"/>
    </row>
    <row r="27" spans="1:7" ht="12.75" customHeight="1" x14ac:dyDescent="0.2">
      <c r="A27" t="s">
        <v>390</v>
      </c>
      <c r="C27" t="s">
        <v>391</v>
      </c>
      <c r="D27" t="s">
        <v>392</v>
      </c>
    </row>
    <row r="29" spans="1:7" ht="12.75" customHeight="1" x14ac:dyDescent="0.2">
      <c r="E29" t="s">
        <v>454</v>
      </c>
    </row>
    <row r="31" spans="1:7" ht="12.75" customHeight="1" x14ac:dyDescent="0.2">
      <c r="A31" t="s">
        <v>393</v>
      </c>
      <c r="C31" t="s">
        <v>394</v>
      </c>
      <c r="D31" t="s">
        <v>407</v>
      </c>
    </row>
    <row r="34" spans="1:4" ht="12.75" customHeight="1" x14ac:dyDescent="0.2">
      <c r="A34" t="s">
        <v>395</v>
      </c>
      <c r="C34" t="s">
        <v>394</v>
      </c>
      <c r="D34" s="53" t="s">
        <v>420</v>
      </c>
    </row>
    <row r="38" spans="1:4" ht="12.75" customHeight="1" x14ac:dyDescent="0.2">
      <c r="A38" s="52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3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365</v>
      </c>
      <c r="B1" t="s">
        <v>28</v>
      </c>
    </row>
    <row r="2" spans="1:2" x14ac:dyDescent="0.2">
      <c r="A2" t="s">
        <v>366</v>
      </c>
      <c r="B2" t="s">
        <v>367</v>
      </c>
    </row>
    <row r="3" spans="1:2" x14ac:dyDescent="0.2">
      <c r="A3" t="s">
        <v>368</v>
      </c>
      <c r="B3" t="s">
        <v>5</v>
      </c>
    </row>
    <row r="4" spans="1:2" x14ac:dyDescent="0.2">
      <c r="A4" t="s">
        <v>369</v>
      </c>
      <c r="B4" t="s">
        <v>370</v>
      </c>
    </row>
    <row r="5" spans="1:2" x14ac:dyDescent="0.2">
      <c r="A5" t="s">
        <v>371</v>
      </c>
      <c r="B5" t="s">
        <v>372</v>
      </c>
    </row>
    <row r="6" spans="1:2" x14ac:dyDescent="0.2">
      <c r="A6" t="s">
        <v>373</v>
      </c>
      <c r="B6" t="s">
        <v>374</v>
      </c>
    </row>
    <row r="7" spans="1:2" x14ac:dyDescent="0.2">
      <c r="A7" t="s">
        <v>375</v>
      </c>
      <c r="B7" t="s">
        <v>374</v>
      </c>
    </row>
    <row r="8" spans="1:2" x14ac:dyDescent="0.2">
      <c r="A8" t="s">
        <v>376</v>
      </c>
      <c r="B8" t="s">
        <v>377</v>
      </c>
    </row>
    <row r="9" spans="1:2" x14ac:dyDescent="0.2">
      <c r="A9" t="s">
        <v>378</v>
      </c>
      <c r="B9" t="s">
        <v>379</v>
      </c>
    </row>
    <row r="10" spans="1:2" x14ac:dyDescent="0.2">
      <c r="A10" t="s">
        <v>380</v>
      </c>
      <c r="B10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27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Лист1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Оля</dc:creator>
  <dc:description>POI HSSF rep:2.46.0.107</dc:description>
  <cp:lastModifiedBy>Пользователь</cp:lastModifiedBy>
  <cp:lastPrinted>2021-04-08T07:53:47Z</cp:lastPrinted>
  <dcterms:created xsi:type="dcterms:W3CDTF">2018-12-29T10:26:12Z</dcterms:created>
  <dcterms:modified xsi:type="dcterms:W3CDTF">2021-04-08T08:03:27Z</dcterms:modified>
</cp:coreProperties>
</file>