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2 год\117\"/>
    </mc:Choice>
  </mc:AlternateContent>
  <bookViews>
    <workbookView xWindow="0" yWindow="0" windowWidth="19200" windowHeight="115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5" i="2" l="1"/>
  <c r="D15" i="2"/>
  <c r="E112" i="2"/>
  <c r="D112" i="2"/>
  <c r="D127" i="2"/>
  <c r="E113" i="2"/>
  <c r="D132" i="2"/>
  <c r="E132" i="2"/>
  <c r="F134" i="2"/>
  <c r="E124" i="2"/>
  <c r="D124" i="2"/>
  <c r="E55" i="2"/>
  <c r="E56" i="2"/>
  <c r="E57" i="2"/>
  <c r="E82" i="1"/>
  <c r="E67" i="1"/>
  <c r="E35" i="2" l="1"/>
  <c r="E36" i="2"/>
  <c r="E78" i="2"/>
  <c r="E77" i="2" s="1"/>
  <c r="E76" i="2" s="1"/>
  <c r="E84" i="1" l="1"/>
  <c r="D91" i="1" l="1"/>
  <c r="E45" i="2" l="1"/>
  <c r="E46" i="2"/>
  <c r="E176" i="2" l="1"/>
  <c r="D176" i="2"/>
  <c r="F178" i="2"/>
  <c r="E48" i="2"/>
  <c r="D179" i="2"/>
  <c r="F123" i="2"/>
  <c r="E122" i="2"/>
  <c r="D122" i="2"/>
  <c r="D121" i="2" s="1"/>
  <c r="D120" i="2" s="1"/>
  <c r="F30" i="2"/>
  <c r="F122" i="2" l="1"/>
  <c r="E121" i="2"/>
  <c r="E120" i="2" s="1"/>
  <c r="F120" i="2" s="1"/>
  <c r="E28" i="2"/>
  <c r="E146" i="2"/>
  <c r="D113" i="2"/>
  <c r="F121" i="2" l="1"/>
  <c r="D48" i="2"/>
  <c r="D173" i="2"/>
  <c r="D187" i="2"/>
  <c r="D144" i="2"/>
  <c r="D62" i="2"/>
  <c r="D61" i="2" s="1"/>
  <c r="D46" i="2"/>
  <c r="D45" i="2" s="1"/>
  <c r="D27" i="2" l="1"/>
  <c r="D41" i="1"/>
  <c r="D40" i="1" s="1"/>
  <c r="E48" i="1"/>
  <c r="E47" i="1" s="1"/>
  <c r="D48" i="1"/>
  <c r="D47" i="1" s="1"/>
  <c r="F49" i="1"/>
  <c r="D87" i="1"/>
  <c r="D80" i="1"/>
  <c r="D69" i="1"/>
  <c r="D68" i="1" s="1"/>
  <c r="D67" i="1" s="1"/>
  <c r="D65" i="1"/>
  <c r="D64" i="1" s="1"/>
  <c r="D63" i="1" s="1"/>
  <c r="D57" i="1"/>
  <c r="D56" i="1" s="1"/>
  <c r="D55" i="1" s="1"/>
  <c r="D53" i="1"/>
  <c r="D52" i="1" s="1"/>
  <c r="D51" i="1" s="1"/>
  <c r="D44" i="1"/>
  <c r="D23" i="1"/>
  <c r="D22" i="1" s="1"/>
  <c r="D39" i="1" l="1"/>
  <c r="E187" i="2" l="1"/>
  <c r="E82" i="2"/>
  <c r="E62" i="2"/>
  <c r="E61" i="2" s="1"/>
  <c r="E51" i="2" l="1"/>
  <c r="E50" i="2" s="1"/>
  <c r="F95" i="1" l="1"/>
  <c r="F94" i="1"/>
  <c r="F93" i="1"/>
  <c r="E69" i="1" l="1"/>
  <c r="E68" i="1" s="1"/>
  <c r="F71" i="1"/>
  <c r="E65" i="1" l="1"/>
  <c r="E64" i="1" s="1"/>
  <c r="E63" i="1" s="1"/>
  <c r="E100" i="2"/>
  <c r="E99" i="2" s="1"/>
  <c r="D94" i="2"/>
  <c r="D100" i="2"/>
  <c r="D99" i="2" s="1"/>
  <c r="D22" i="3" l="1"/>
  <c r="E144" i="2" l="1"/>
  <c r="D85" i="2" l="1"/>
  <c r="F61" i="2"/>
  <c r="F62" i="2"/>
  <c r="F63" i="2"/>
  <c r="D39" i="2"/>
  <c r="E32" i="2"/>
  <c r="E31" i="2" s="1"/>
  <c r="D32" i="2"/>
  <c r="D31" i="2" s="1"/>
  <c r="D84" i="1"/>
  <c r="E85" i="2"/>
  <c r="E84" i="2" s="1"/>
  <c r="E66" i="2"/>
  <c r="E23" i="1"/>
  <c r="E179" i="2"/>
  <c r="F179" i="2" s="1"/>
  <c r="D142" i="2"/>
  <c r="D74" i="2"/>
  <c r="D73" i="2" s="1"/>
  <c r="D72" i="2" s="1"/>
  <c r="F40" i="2"/>
  <c r="F44" i="2"/>
  <c r="E175" i="2"/>
  <c r="E174" i="2" s="1"/>
  <c r="E173" i="2" s="1"/>
  <c r="E172" i="2" s="1"/>
  <c r="F191" i="2"/>
  <c r="F180" i="2"/>
  <c r="F144" i="2"/>
  <c r="F145" i="2"/>
  <c r="F86" i="2"/>
  <c r="F81" i="2"/>
  <c r="F79" i="2"/>
  <c r="F75" i="2"/>
  <c r="E74" i="2"/>
  <c r="E73" i="2" s="1"/>
  <c r="E72" i="2" s="1"/>
  <c r="E80" i="2"/>
  <c r="E39" i="2"/>
  <c r="E38" i="2" s="1"/>
  <c r="D135" i="2"/>
  <c r="E171" i="2" l="1"/>
  <c r="E170" i="2" s="1"/>
  <c r="F72" i="2"/>
  <c r="F85" i="2"/>
  <c r="F73" i="2"/>
  <c r="F39" i="2"/>
  <c r="F74" i="2"/>
  <c r="D190" i="2"/>
  <c r="D78" i="2" l="1"/>
  <c r="F78" i="2" s="1"/>
  <c r="E135" i="2"/>
  <c r="D80" i="2"/>
  <c r="D60" i="2" s="1"/>
  <c r="D66" i="2"/>
  <c r="D38" i="2"/>
  <c r="D35" i="2" s="1"/>
  <c r="F80" i="2" l="1"/>
  <c r="D77" i="2"/>
  <c r="D76" i="2" s="1"/>
  <c r="E73" i="1"/>
  <c r="D19" i="3"/>
  <c r="F188" i="2"/>
  <c r="E118" i="2"/>
  <c r="E117" i="2" s="1"/>
  <c r="E116" i="2" s="1"/>
  <c r="E115" i="2" s="1"/>
  <c r="E114" i="2" s="1"/>
  <c r="D118" i="2"/>
  <c r="D117" i="2" s="1"/>
  <c r="D116" i="2" s="1"/>
  <c r="D115" i="2" s="1"/>
  <c r="D114" i="2" s="1"/>
  <c r="D84" i="2"/>
  <c r="F77" i="2" l="1"/>
  <c r="F76" i="2"/>
  <c r="E22" i="1"/>
  <c r="E80" i="1"/>
  <c r="E53" i="1"/>
  <c r="E52" i="1" s="1"/>
  <c r="E51" i="1" s="1"/>
  <c r="E85" i="1"/>
  <c r="E87" i="1"/>
  <c r="D186" i="2"/>
  <c r="D185" i="2" s="1"/>
  <c r="D184" i="2" s="1"/>
  <c r="D183" i="2" s="1"/>
  <c r="E160" i="2"/>
  <c r="E159" i="2" s="1"/>
  <c r="E158" i="2" s="1"/>
  <c r="E157" i="2" s="1"/>
  <c r="E156" i="2" s="1"/>
  <c r="E155" i="2" s="1"/>
  <c r="D160" i="2"/>
  <c r="D159" i="2" s="1"/>
  <c r="D158" i="2" s="1"/>
  <c r="D157" i="2" s="1"/>
  <c r="D156" i="2" s="1"/>
  <c r="D155" i="2" s="1"/>
  <c r="D154" i="2" s="1"/>
  <c r="D152" i="2"/>
  <c r="D151" i="2" s="1"/>
  <c r="D150" i="2" s="1"/>
  <c r="D149" i="2" s="1"/>
  <c r="D148" i="2" s="1"/>
  <c r="D131" i="2"/>
  <c r="D130" i="2" s="1"/>
  <c r="D129" i="2" s="1"/>
  <c r="D128" i="2" s="1"/>
  <c r="D182" i="2" l="1"/>
  <c r="D181" i="2" s="1"/>
  <c r="D108" i="2"/>
  <c r="D107" i="2" s="1"/>
  <c r="D106" i="2" s="1"/>
  <c r="D105" i="2" s="1"/>
  <c r="D104" i="2" s="1"/>
  <c r="D103" i="2" s="1"/>
  <c r="D102" i="2" s="1"/>
  <c r="E88" i="2"/>
  <c r="D88" i="2"/>
  <c r="D87" i="2" s="1"/>
  <c r="D65" i="2" l="1"/>
  <c r="D64" i="2" s="1"/>
  <c r="D28" i="2"/>
  <c r="D26" i="2" s="1"/>
  <c r="D22" i="2"/>
  <c r="D19" i="2" s="1"/>
  <c r="E91" i="1"/>
  <c r="E89" i="1" s="1"/>
  <c r="F64" i="1"/>
  <c r="F65" i="1"/>
  <c r="F66" i="1"/>
  <c r="F63" i="1"/>
  <c r="D21" i="2" l="1"/>
  <c r="D20" i="2" s="1"/>
  <c r="D18" i="2"/>
  <c r="D17" i="2" s="1"/>
  <c r="D16" i="2" s="1"/>
  <c r="E96" i="2"/>
  <c r="E95" i="2" s="1"/>
  <c r="E94" i="2" s="1"/>
  <c r="E154" i="2"/>
  <c r="D189" i="2"/>
  <c r="D96" i="2"/>
  <c r="D95" i="2" s="1"/>
  <c r="D82" i="2" l="1"/>
  <c r="D93" i="2"/>
  <c r="D92" i="2" s="1"/>
  <c r="D91" i="2" s="1"/>
  <c r="D90" i="2" s="1"/>
  <c r="D69" i="2" l="1"/>
  <c r="D68" i="2" s="1"/>
  <c r="D70" i="2"/>
  <c r="E137" i="2"/>
  <c r="E136" i="2" s="1"/>
  <c r="E70" i="2"/>
  <c r="E69" i="2" s="1"/>
  <c r="E68" i="2" s="1"/>
  <c r="E65" i="2" l="1"/>
  <c r="D168" i="2"/>
  <c r="D166" i="2" s="1"/>
  <c r="F76" i="1"/>
  <c r="F75" i="1"/>
  <c r="E22" i="2"/>
  <c r="E43" i="2"/>
  <c r="D175" i="2"/>
  <c r="D171" i="2" s="1"/>
  <c r="D49" i="2"/>
  <c r="E64" i="2" l="1"/>
  <c r="E60" i="2" s="1"/>
  <c r="D174" i="2"/>
  <c r="D172" i="2" s="1"/>
  <c r="E42" i="2"/>
  <c r="F43" i="2"/>
  <c r="D164" i="2"/>
  <c r="D163" i="2" s="1"/>
  <c r="D162" i="2" s="1"/>
  <c r="D165" i="2"/>
  <c r="D167" i="2"/>
  <c r="F88" i="2"/>
  <c r="F89" i="2"/>
  <c r="D20" i="3"/>
  <c r="E151" i="2"/>
  <c r="E150" i="2" s="1"/>
  <c r="E149" i="2" s="1"/>
  <c r="E148" i="2" s="1"/>
  <c r="E152" i="2"/>
  <c r="E108" i="2"/>
  <c r="E107" i="2" s="1"/>
  <c r="E106" i="2" s="1"/>
  <c r="E105" i="2" s="1"/>
  <c r="E104" i="2" s="1"/>
  <c r="E103" i="2" s="1"/>
  <c r="E102" i="2" s="1"/>
  <c r="D89" i="1" l="1"/>
  <c r="D78" i="1" s="1"/>
  <c r="E41" i="2"/>
  <c r="F42" i="2"/>
  <c r="D170" i="2"/>
  <c r="E142" i="2"/>
  <c r="E141" i="2" s="1"/>
  <c r="E140" i="2" s="1"/>
  <c r="D141" i="2"/>
  <c r="D140" i="2" s="1"/>
  <c r="D138" i="2"/>
  <c r="D137" i="2" s="1"/>
  <c r="D136" i="2" s="1"/>
  <c r="D59" i="2"/>
  <c r="D77" i="1" l="1"/>
  <c r="D19" i="1" s="1"/>
  <c r="F41" i="2"/>
  <c r="E186" i="2"/>
  <c r="E185" i="2" s="1"/>
  <c r="E184" i="2" s="1"/>
  <c r="E183" i="2" s="1"/>
  <c r="E182" i="2" l="1"/>
  <c r="E181" i="2" s="1"/>
  <c r="F181" i="2" s="1"/>
  <c r="E168" i="2"/>
  <c r="E167" i="2" s="1"/>
  <c r="E166" i="2" s="1"/>
  <c r="E165" i="2" s="1"/>
  <c r="E164" i="2" s="1"/>
  <c r="E163" i="2" s="1"/>
  <c r="E162" i="2" s="1"/>
  <c r="E131" i="2"/>
  <c r="E130" i="2" s="1"/>
  <c r="E87" i="2"/>
  <c r="E129" i="2" l="1"/>
  <c r="F87" i="2"/>
  <c r="E93" i="2"/>
  <c r="E92" i="2" s="1"/>
  <c r="E91" i="2" s="1"/>
  <c r="E90" i="2" s="1"/>
  <c r="E45" i="1"/>
  <c r="E57" i="1"/>
  <c r="E56" i="1" s="1"/>
  <c r="E55" i="1" s="1"/>
  <c r="E128" i="2" l="1"/>
  <c r="E127" i="2" s="1"/>
  <c r="F84" i="2"/>
  <c r="E59" i="2"/>
  <c r="E79" i="1"/>
  <c r="E78" i="1" s="1"/>
  <c r="F190" i="2"/>
  <c r="E77" i="1" l="1"/>
  <c r="F31" i="2"/>
  <c r="E21" i="2"/>
  <c r="D13" i="2"/>
  <c r="D192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4" i="1"/>
  <c r="F85" i="1"/>
  <c r="F86" i="1"/>
  <c r="F87" i="1"/>
  <c r="F88" i="1"/>
  <c r="F89" i="1"/>
  <c r="F91" i="1"/>
  <c r="F92" i="1"/>
  <c r="F22" i="2"/>
  <c r="F23" i="2"/>
  <c r="F24" i="2"/>
  <c r="F25" i="2"/>
  <c r="F29" i="2"/>
  <c r="F33" i="2"/>
  <c r="F34" i="2"/>
  <c r="F35" i="2"/>
  <c r="F38" i="2"/>
  <c r="F59" i="2"/>
  <c r="F60" i="2"/>
  <c r="F64" i="2"/>
  <c r="F65" i="2"/>
  <c r="F66" i="2"/>
  <c r="F67" i="2"/>
  <c r="F68" i="2"/>
  <c r="F69" i="2"/>
  <c r="F70" i="2"/>
  <c r="F71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2" i="2"/>
  <c r="F113" i="2"/>
  <c r="F114" i="2"/>
  <c r="F115" i="2"/>
  <c r="F116" i="2"/>
  <c r="F117" i="2"/>
  <c r="F118" i="2"/>
  <c r="F119" i="2"/>
  <c r="F130" i="2"/>
  <c r="F129" i="2" s="1"/>
  <c r="F131" i="2"/>
  <c r="F132" i="2"/>
  <c r="F133" i="2"/>
  <c r="F136" i="2"/>
  <c r="F137" i="2"/>
  <c r="F138" i="2"/>
  <c r="F139" i="2"/>
  <c r="F140" i="2"/>
  <c r="F141" i="2"/>
  <c r="F142" i="2"/>
  <c r="F143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82" i="2"/>
  <c r="F183" i="2"/>
  <c r="F184" i="2"/>
  <c r="F185" i="2"/>
  <c r="F186" i="2"/>
  <c r="F187" i="2"/>
  <c r="F189" i="2"/>
  <c r="F48" i="2" l="1"/>
  <c r="F135" i="2"/>
  <c r="F128" i="2" s="1"/>
  <c r="F127" i="2" s="1"/>
  <c r="F78" i="1"/>
  <c r="F28" i="2"/>
  <c r="E26" i="2"/>
  <c r="E39" i="1"/>
  <c r="F77" i="1"/>
  <c r="F21" i="2"/>
  <c r="E20" i="2"/>
  <c r="E17" i="2" s="1"/>
  <c r="F44" i="1"/>
  <c r="F32" i="2"/>
  <c r="E27" i="2"/>
  <c r="F27" i="2" s="1"/>
  <c r="F41" i="1"/>
  <c r="F40" i="1"/>
  <c r="F26" i="2" l="1"/>
  <c r="E16" i="2"/>
  <c r="E21" i="1"/>
  <c r="E19" i="1" s="1"/>
  <c r="E20" i="3" s="1"/>
  <c r="E19" i="2"/>
  <c r="F20" i="2"/>
  <c r="F39" i="1"/>
  <c r="F15" i="2" l="1"/>
  <c r="E18" i="2"/>
  <c r="F19" i="2"/>
  <c r="F21" i="1"/>
  <c r="F18" i="2" l="1"/>
  <c r="F19" i="1"/>
  <c r="F17" i="2" l="1"/>
  <c r="F16" i="2" l="1"/>
  <c r="E13" i="2" l="1"/>
  <c r="E192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<sst xmlns="http://schemas.openxmlformats.org/spreadsheetml/2006/main" count="883" uniqueCount="513">
  <si>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</si>
  <si>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</si>
  <si>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</si>
  <si>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</si>
  <si>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</si>
  <si>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</si>
  <si>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</si>
  <si>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</si>
  <si>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</si>
  <si>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</si>
  <si>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</si>
  <si>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</si>
  <si>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</si>
  <si>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</si>
  <si>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</si>
  <si>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</si>
  <si>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</si>
  <si>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</si>
  <si>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</si>
  <si>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</si>
  <si>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</si>
  <si>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</si>
  <si>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</si>
  <si>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</si>
  <si>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</si>
  <si>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</si>
  <si>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</si>
  <si>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</si>
  <si>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</si>
  <si>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</si>
  <si>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</si>
  <si>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</si>
  <si>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</si>
  <si>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</si>
  <si>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</si>
  <si>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</si>
  <si>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</si>
  <si>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</si>
  <si>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</si>
  <si>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</si>
  <si>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</si>
  <si>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</si>
  <si>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</si>
  <si>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</si>
  <si>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</si>
  <si>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</si>
  <si>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</si>
  <si>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</si>
  <si>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</si>
  <si>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</si>
  <si>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</si>
  <si>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</si>
  <si>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</si>
  <si>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</si>
  <si>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</si>
  <si>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</si>
  <si>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</si>
  <si>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</si>
  <si>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</si>
  <si>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</si>
  <si>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</si>
  <si>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</si>
  <si>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</si>
  <si>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</si>
  <si>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</si>
  <si>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</si>
  <si>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</si>
  <si>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</si>
  <si>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</si>
  <si>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</si>
  <si>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</si>
  <si>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</si>
  <si>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</si>
  <si>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</si>
  <si>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</si>
  <si>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</si>
  <si>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</si>
  <si>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</si>
  <si>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</si>
  <si>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</si>
  <si>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</si>
  <si>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</si>
  <si>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</si>
  <si>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</si>
  <si>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</si>
  <si>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</si>
  <si>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</si>
  <si>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</si>
  <si>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</si>
  <si>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</si>
  <si>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</si>
  <si>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</si>
  <si>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</si>
  <si>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</si>
  <si>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</si>
  <si>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</si>
  <si>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</si>
  <si>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</si>
  <si>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</si>
  <si>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</si>
  <si>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</si>
  <si>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</si>
  <si>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</si>
  <si>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</si>
  <si>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</si>
  <si>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</si>
  <si>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</si>
  <si>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</si>
  <si>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</si>
  <si>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</si>
  <si>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</si>
  <si>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</si>
  <si>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</si>
  <si>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</si>
  <si>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</si>
  <si>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</si>
  <si>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</si>
  <si>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</si>
  <si>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</si>
  <si>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</si>
  <si>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</si>
  <si>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</si>
  <si>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</si>
  <si>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</si>
  <si>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</si>
  <si>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</si>
  <si>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</si>
  <si>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</si>
  <si>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</si>
  <si>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</si>
  <si>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</si>
  <si>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</si>
  <si>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</si>
  <si>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</si>
  <si>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</si>
  <si>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</si>
  <si>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</si>
  <si>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</si>
  <si>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</si>
  <si>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</si>
  <si>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</si>
  <si>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</si>
  <si>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</si>
  <si>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</si>
  <si>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</si>
  <si>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</si>
  <si>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</si>
  <si>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</si>
  <si>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</si>
  <si>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</si>
  <si>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</si>
  <si>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</si>
  <si>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</si>
  <si>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</si>
  <si>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</si>
  <si>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</si>
  <si>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</si>
  <si>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</si>
  <si>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</si>
  <si>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</si>
  <si>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</si>
  <si>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</si>
  <si>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</si>
  <si>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</si>
  <si>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</si>
  <si>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</si>
  <si>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</si>
  <si>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</si>
  <si>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</si>
  <si>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</si>
  <si>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</si>
  <si>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</si>
  <si>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</si>
  <si>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</si>
  <si>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</si>
  <si>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</si>
  <si>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</si>
  <si>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</si>
  <si>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</si>
  <si>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</si>
  <si>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</si>
  <si>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</si>
  <si>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</si>
  <si>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</si>
  <si>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</si>
  <si>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</si>
  <si>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</si>
  <si>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</si>
  <si>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</si>
  <si>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</si>
  <si>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</si>
  <si>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</si>
  <si>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</si>
  <si>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</si>
  <si>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</si>
  <si>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</si>
  <si>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</si>
  <si>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</si>
  <si>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</si>
  <si>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</si>
  <si>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</si>
  <si>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</si>
  <si>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</si>
  <si>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</si>
  <si>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</si>
  <si>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</si>
  <si>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</si>
  <si>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</si>
  <si>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</si>
  <si>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</si>
  <si>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</si>
  <si>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</si>
  <si>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</si>
  <si>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</si>
  <si>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</si>
  <si>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</si>
  <si>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</si>
  <si>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</si>
  <si>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</si>
  <si>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</si>
  <si>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</si>
  <si>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</si>
  <si>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</si>
  <si>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</si>
  <si>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</si>
  <si>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</si>
  <si>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</si>
  <si>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</si>
  <si>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</si>
  <si>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</si>
  <si>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</si>
  <si>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</si>
  <si>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</si>
  <si>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</si>
  <si>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</si>
  <si>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</si>
  <si>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</si>
  <si>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</si>
  <si>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</si>
  <si>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</si>
  <si>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</si>
  <si>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</si>
  <si>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</si>
  <si>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</si>
  <si>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</si>
  <si>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</si>
  <si>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</si>
  <si>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</si>
  <si>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</si>
  <si>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</si>
  <si>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</si>
  <si>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</si>
  <si>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</si>
  <si>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</si>
  <si>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</si>
  <si>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</si>
  <si>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</si>
  <si>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</si>
  <si>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</si>
  <si>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</si>
  <si>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</si>
  <si>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</si>
  <si>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</si>
  <si>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</si>
  <si>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</si>
  <si>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</si>
  <si>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</si>
  <si>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</si>
  <si>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</si>
  <si>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</si>
  <si>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</si>
  <si>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</si>
  <si>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</si>
  <si>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</si>
  <si>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</si>
  <si>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</si>
  <si>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</si>
  <si>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</si>
  <si>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</si>
  <si>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</si>
  <si>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</si>
  <si>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</si>
  <si>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</si>
  <si>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</si>
  <si>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</si>
  <si>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</si>
  <si>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</si>
  <si>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</si>
  <si>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</si>
  <si>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</si>
  <si>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</si>
  <si>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</si>
  <si>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</si>
  <si>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</si>
  <si>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</si>
  <si>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</si>
  <si>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</si>
  <si>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</si>
  <si>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</si>
  <si>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</si>
  <si>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</si>
  <si>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</si>
  <si>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</si>
  <si>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</si>
  <si>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</si>
  <si>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</si>
  <si>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</si>
  <si>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</si>
  <si>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</si>
  <si>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</si>
  <si>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</si>
  <si>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</si>
  <si>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</si>
  <si>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</si>
  <si>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</si>
  <si>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</si>
  <si>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</si>
  <si>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</si>
  <si>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</si>
  <si>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</si>
  <si>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</si>
  <si>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</si>
  <si>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</si>
  <si>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</si>
  <si>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</si>
  <si>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</si>
  <si>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</si>
  <si>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</si>
  <si>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</si>
  <si>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</si>
  <si>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</si>
  <si>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</si>
  <si>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</si>
  <si>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</si>
  <si>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</si>
  <si>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</si>
  <si>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</si>
  <si>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</si>
  <si>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</si>
  <si>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</si>
  <si>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</si>
  <si>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</si>
  <si>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</si>
  <si>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</si>
  <si>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</si>
  <si>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</si>
  <si>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</si>
  <si>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</si>
  <si>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</si>
  <si>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</si>
  <si>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</si>
  <si>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</si>
  <si>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</si>
  <si>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</si>
  <si>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</si>
  <si>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</si>
  <si>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</si>
  <si>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</si>
  <si>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</si>
  <si>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</si>
  <si>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</si>
  <si>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</si>
  <si>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</si>
  <si>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</si>
  <si>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</si>
  <si>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</si>
  <si>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</si>
  <si>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</si>
  <si>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</si>
  <si>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</si>
  <si>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</si>
  <si>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</si>
  <si>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</si>
  <si>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</si>
  <si>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</si>
  <si>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</si>
  <si>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</si>
  <si>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</si>
  <si>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</si>
  <si>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</si>
  <si>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</si>
  <si>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</si>
  <si>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>Главный бухгалтер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</si>
  <si>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</si>
  <si>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</si>
  <si>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</si>
  <si>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</si>
  <si>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</si>
  <si>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</si>
  <si>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</si>
  <si>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</si>
  <si>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</si>
  <si>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</si>
  <si>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</si>
  <si>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</si>
  <si>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</si>
  <si>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</si>
  <si>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</si>
  <si>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</si>
  <si>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</si>
  <si>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</si>
  <si>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</si>
  <si>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</si>
  <si>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</si>
  <si>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</si>
  <si>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</si>
  <si>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</si>
  <si>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</si>
  <si>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</si>
  <si>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</si>
  <si>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</si>
  <si>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</si>
  <si>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</si>
  <si>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</si>
  <si>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</si>
  <si>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</si>
  <si>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</si>
  <si>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</si>
  <si>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</si>
  <si>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</si>
  <si>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</si>
  <si>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</si>
  <si>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</si>
  <si>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 xml:space="preserve">951 0113 9990022990 000 </t>
  </si>
  <si>
    <t>Расходы на приобретение ,установку технического присоединения (к объектам инжененрных комуникаций), включая подготовку основания модульного здания</t>
  </si>
  <si>
    <t>951 0113 9990022990 200</t>
  </si>
  <si>
    <t>951 0113 9990022990 240</t>
  </si>
  <si>
    <t xml:space="preserve">951 0113 9990022990 244 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</si>
  <si>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</si>
  <si>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</si>
  <si>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</si>
  <si>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</si>
  <si>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</si>
  <si>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</si>
  <si>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</si>
  <si>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951 0113 9990029100 240 </t>
  </si>
  <si>
    <t xml:space="preserve">951 0113 9990029100 244 </t>
  </si>
  <si>
    <t xml:space="preserve">Мероприятия 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</si>
  <si>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</si>
  <si>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</si>
  <si>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</si>
  <si>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</si>
  <si>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</si>
  <si>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</si>
  <si>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</si>
  <si>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</si>
  <si>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</si>
  <si>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</si>
  <si>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</si>
  <si>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</si>
  <si>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</si>
  <si>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</si>
  <si>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802 1 16 101230 01 0101 140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</si>
  <si>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</si>
  <si>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БЕЗВОЗМЕЗДНЫЕ ПОСТУПЛЕНИЯ</t>
  </si>
  <si>
    <t>Прочие безвозмездные поступления в бюджеты сельских поселений</t>
  </si>
  <si>
    <t>951 20705000100000150</t>
  </si>
  <si>
    <t>951 20700000000000000</t>
  </si>
  <si>
    <t>951 20705030100000151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</si>
  <si>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</si>
  <si>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</si>
  <si>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</si>
  <si>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</si>
  <si>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</si>
  <si>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</si>
  <si>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951 0107 0000000000 000 </t>
  </si>
  <si>
    <t>951 0107 9990090350 000</t>
  </si>
  <si>
    <t>Обеспечение проведения выборов и референдумов</t>
  </si>
  <si>
    <t>Расходы на проведение выборов в представительный орган муниципального образования "Саркеловское сельское поселение" в рамках непрограммных расходов муниципальных органов Саркеловского сельского поселени</t>
  </si>
  <si>
    <t>Специальные расходы</t>
  </si>
  <si>
    <t>951 0107 9990090350 880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</si>
  <si>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</si>
  <si>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</si>
  <si>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</si>
  <si>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</si>
  <si>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951 0801 0410023290 240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</si>
  <si>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</si>
  <si>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951 0801 0410023290 244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</si>
  <si>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</si>
  <si>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</si>
  <si>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</si>
  <si>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</si>
  <si>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</si>
  <si>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>951 20216001100000151</t>
  </si>
  <si>
    <t>951 20216001000000151</t>
  </si>
  <si>
    <t>951 0801 0410000590 612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</si>
  <si>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</si>
  <si>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</si>
  <si>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</si>
  <si>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</si>
  <si>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</si>
  <si>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</si>
  <si>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</si>
  <si>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</si>
  <si>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</si>
  <si>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</si>
  <si>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</si>
  <si>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</si>
  <si>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</si>
  <si>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Финансовое обеспечение непредвиденных расходов</t>
  </si>
  <si>
    <t>951 0104 9910000000 000</t>
  </si>
  <si>
    <t>951 0104 99100S4220 244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</si>
  <si>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Саркеловского сельского поселения</t>
  </si>
  <si>
    <t>Г.А.Бурняшев</t>
  </si>
  <si>
    <t>на 01.01.2022 г.</t>
  </si>
  <si>
    <t>951 116 07090 10 10000 140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</si>
  <si>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</si>
  <si>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попрограммы "Создание условий для обеспечения качественными коммунальными услугами населения Саркеловского сельского поселения"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</si>
  <si>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 , выполнением работ, оказания услуг</t>
  </si>
  <si>
    <t xml:space="preserve">951 0502 0000000000 000 </t>
  </si>
  <si>
    <t xml:space="preserve">951 0502 01200S3660 810 </t>
  </si>
  <si>
    <t>951 0502 01200S3660 811</t>
  </si>
  <si>
    <t xml:space="preserve">951 0503 0120023010 244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</si>
</sst>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u/>
      <sz val="8"/>
      <name val="Arial Cyr"/>
    </font>
    <font>
      <sz val="8"/>
      <color rgb="FF22272F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15" fillId="0" borderId="2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center" wrapText="1"/>
    </xf>
    <xf numFmtId="0" fontId="16" fillId="0" borderId="24" xfId="0" applyFont="1" applyBorder="1" applyAlignment="1">
      <alignment wrapText="1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view="pageBreakPreview" zoomScale="80" zoomScaleNormal="90" zoomScaleSheetLayoutView="80" workbookViewId="0">
      <selection activeCell="E47" sqref="E4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92"/>
      <c r="B1" s="192"/>
      <c r="C1" s="192"/>
      <c r="D1" s="192"/>
      <c r="E1" s="46"/>
      <c r="F1" s="1"/>
    </row>
    <row r="2" spans="1:6" ht="16.899999999999999" customHeight="1" x14ac:dyDescent="0.25">
      <c r="A2" s="192" t="s">
        <v>0</v>
      </c>
      <c r="B2" s="192"/>
      <c r="C2" s="192"/>
      <c r="D2" s="192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93" t="s">
        <v>504</v>
      </c>
      <c r="B4" s="193"/>
      <c r="C4" s="193"/>
      <c r="D4" s="193"/>
      <c r="E4" s="47" t="s">
        <v>4</v>
      </c>
      <c r="F4" s="5">
        <v>44562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94" t="s">
        <v>13</v>
      </c>
      <c r="C6" s="195"/>
      <c r="D6" s="195"/>
      <c r="E6" s="47" t="s">
        <v>8</v>
      </c>
      <c r="F6" s="7" t="s">
        <v>18</v>
      </c>
    </row>
    <row r="7" spans="1:6" x14ac:dyDescent="0.2">
      <c r="A7" s="8" t="s">
        <v>9</v>
      </c>
      <c r="B7" s="196" t="s">
        <v>14</v>
      </c>
      <c r="C7" s="196"/>
      <c r="D7" s="196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92" t="s">
        <v>20</v>
      </c>
      <c r="B10" s="192"/>
      <c r="C10" s="192"/>
      <c r="D10" s="192"/>
      <c r="E10" s="49"/>
      <c r="F10" s="14"/>
    </row>
    <row r="11" spans="1:6" ht="4.1500000000000004" customHeight="1" x14ac:dyDescent="0.2">
      <c r="A11" s="183" t="s">
        <v>21</v>
      </c>
      <c r="B11" s="177" t="s">
        <v>22</v>
      </c>
      <c r="C11" s="177" t="s">
        <v>23</v>
      </c>
      <c r="D11" s="180" t="s">
        <v>24</v>
      </c>
      <c r="E11" s="189" t="s">
        <v>25</v>
      </c>
      <c r="F11" s="186" t="s">
        <v>26</v>
      </c>
    </row>
    <row r="12" spans="1:6" ht="3.6" customHeight="1" x14ac:dyDescent="0.2">
      <c r="A12" s="184"/>
      <c r="B12" s="178"/>
      <c r="C12" s="178"/>
      <c r="D12" s="181"/>
      <c r="E12" s="190"/>
      <c r="F12" s="187"/>
    </row>
    <row r="13" spans="1:6" ht="3" customHeight="1" x14ac:dyDescent="0.2">
      <c r="A13" s="184"/>
      <c r="B13" s="178"/>
      <c r="C13" s="178"/>
      <c r="D13" s="181"/>
      <c r="E13" s="190"/>
      <c r="F13" s="187"/>
    </row>
    <row r="14" spans="1:6" ht="3" customHeight="1" x14ac:dyDescent="0.2">
      <c r="A14" s="184"/>
      <c r="B14" s="178"/>
      <c r="C14" s="178"/>
      <c r="D14" s="181"/>
      <c r="E14" s="190"/>
      <c r="F14" s="187"/>
    </row>
    <row r="15" spans="1:6" ht="3" customHeight="1" x14ac:dyDescent="0.2">
      <c r="A15" s="184"/>
      <c r="B15" s="178"/>
      <c r="C15" s="178"/>
      <c r="D15" s="181"/>
      <c r="E15" s="190"/>
      <c r="F15" s="187"/>
    </row>
    <row r="16" spans="1:6" ht="3" customHeight="1" x14ac:dyDescent="0.2">
      <c r="A16" s="184"/>
      <c r="B16" s="178"/>
      <c r="C16" s="178"/>
      <c r="D16" s="181"/>
      <c r="E16" s="190"/>
      <c r="F16" s="187"/>
    </row>
    <row r="17" spans="1:6" ht="23.45" customHeight="1" x14ac:dyDescent="0.2">
      <c r="A17" s="185"/>
      <c r="B17" s="179"/>
      <c r="C17" s="179"/>
      <c r="D17" s="182"/>
      <c r="E17" s="191"/>
      <c r="F17" s="188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17252600</v>
      </c>
      <c r="E19" s="129">
        <f>E21+E77</f>
        <v>16968027.52</v>
      </c>
      <c r="F19" s="128">
        <f>IF(OR(D19="-",IF(E19="-",0,E19)&gt;=IF(D19="-",0,D19)),"-",IF(D19="-",0,D19)-IF(E19="-",0,E19))</f>
        <v>284572.48000000045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v>1779900</v>
      </c>
      <c r="E21" s="130">
        <f>E22+E39+E51+E55+E67+E38+E73+E63</f>
        <v>1495478.0899999999</v>
      </c>
      <c r="F21" s="31">
        <f t="shared" ref="F21:F54" si="0">IF(OR(D21="-",IF(E21="-",0,E21)&gt;=IF(D21="-",0,D21)),"-",IF(D21="-",0,D21)-IF(E21="-",0,E21))</f>
        <v>284421.91000000015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f>D23</f>
        <v>315000</v>
      </c>
      <c r="E22" s="130">
        <f>E23</f>
        <v>325625.75</v>
      </c>
      <c r="F22" s="31" t="str">
        <f t="shared" si="0"/>
        <v>-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315000</v>
      </c>
      <c r="E23" s="130">
        <f>E24+E28+E30</f>
        <v>325625.75</v>
      </c>
      <c r="F23" s="31" t="str">
        <f t="shared" si="0"/>
        <v>-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315000</v>
      </c>
      <c r="E24" s="130">
        <v>287227.09000000003</v>
      </c>
      <c r="F24" s="31">
        <f t="shared" si="0"/>
        <v>27772.909999999974</v>
      </c>
    </row>
    <row r="25" spans="1:6" ht="101.25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285654.99</v>
      </c>
      <c r="F25" s="31" t="str">
        <f t="shared" si="0"/>
        <v>-</v>
      </c>
    </row>
    <row r="26" spans="1:6" ht="78.7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>
        <v>205.71</v>
      </c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/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</v>
      </c>
      <c r="D28" s="30" t="s">
        <v>44</v>
      </c>
      <c r="E28" s="130"/>
      <c r="F28" s="31" t="str">
        <f t="shared" si="0"/>
        <v>-</v>
      </c>
    </row>
    <row r="29" spans="1:6" ht="123.75" x14ac:dyDescent="0.2">
      <c r="A29" s="32" t="s">
        <v>51</v>
      </c>
      <c r="B29" s="28" t="s">
        <v>31</v>
      </c>
      <c r="C29" s="29" t="s">
        <v>52</v>
      </c>
      <c r="D29" s="30" t="s">
        <v>44</v>
      </c>
      <c r="E29" s="130">
        <v>150</v>
      </c>
      <c r="F29" s="31" t="str">
        <f t="shared" si="0"/>
        <v>-</v>
      </c>
    </row>
    <row r="30" spans="1:6" ht="33.75" x14ac:dyDescent="0.2">
      <c r="A30" s="27" t="s">
        <v>53</v>
      </c>
      <c r="B30" s="28" t="s">
        <v>31</v>
      </c>
      <c r="C30" s="29" t="s">
        <v>54</v>
      </c>
      <c r="D30" s="30" t="s">
        <v>44</v>
      </c>
      <c r="E30" s="130">
        <v>38398.660000000003</v>
      </c>
      <c r="F30" s="31" t="str">
        <f t="shared" si="0"/>
        <v>-</v>
      </c>
    </row>
    <row r="31" spans="1:6" ht="67.5" x14ac:dyDescent="0.2">
      <c r="A31" s="27" t="s">
        <v>55</v>
      </c>
      <c r="B31" s="28" t="s">
        <v>31</v>
      </c>
      <c r="C31" s="29" t="s">
        <v>56</v>
      </c>
      <c r="D31" s="30" t="s">
        <v>44</v>
      </c>
      <c r="E31" s="130">
        <v>37555.26</v>
      </c>
      <c r="F31" s="31" t="str">
        <f t="shared" si="0"/>
        <v>-</v>
      </c>
    </row>
    <row r="32" spans="1:6" ht="45" x14ac:dyDescent="0.2">
      <c r="A32" s="27" t="s">
        <v>57</v>
      </c>
      <c r="B32" s="28" t="s">
        <v>31</v>
      </c>
      <c r="C32" s="29" t="s">
        <v>58</v>
      </c>
      <c r="D32" s="30" t="s">
        <v>44</v>
      </c>
      <c r="E32" s="130">
        <v>843.4</v>
      </c>
      <c r="F32" s="31" t="str">
        <f t="shared" si="0"/>
        <v>-</v>
      </c>
    </row>
    <row r="33" spans="1:6" ht="67.5" x14ac:dyDescent="0.2">
      <c r="A33" s="27" t="s">
        <v>59</v>
      </c>
      <c r="B33" s="28" t="s">
        <v>31</v>
      </c>
      <c r="C33" s="29" t="s">
        <v>60</v>
      </c>
      <c r="D33" s="30" t="s">
        <v>44</v>
      </c>
      <c r="E33" s="130"/>
      <c r="F33" s="31" t="str">
        <f t="shared" si="0"/>
        <v>-</v>
      </c>
    </row>
    <row r="34" spans="1:6" x14ac:dyDescent="0.2">
      <c r="A34" s="115" t="s">
        <v>61</v>
      </c>
      <c r="B34" s="116" t="s">
        <v>31</v>
      </c>
      <c r="C34" s="117" t="s">
        <v>62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63</v>
      </c>
      <c r="B35" s="28" t="s">
        <v>31</v>
      </c>
      <c r="C35" s="29" t="s">
        <v>64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63</v>
      </c>
      <c r="B36" s="28" t="s">
        <v>31</v>
      </c>
      <c r="C36" s="29" t="s">
        <v>65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66</v>
      </c>
      <c r="B37" s="28" t="s">
        <v>31</v>
      </c>
      <c r="C37" s="29" t="s">
        <v>67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68</v>
      </c>
      <c r="B38" s="28" t="s">
        <v>31</v>
      </c>
      <c r="C38" s="29" t="s">
        <v>69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70</v>
      </c>
      <c r="B39" s="116" t="s">
        <v>31</v>
      </c>
      <c r="C39" s="117" t="s">
        <v>71</v>
      </c>
      <c r="D39" s="118">
        <f>D40+D44</f>
        <v>1276600</v>
      </c>
      <c r="E39" s="131">
        <f>E40+E44</f>
        <v>983927.72</v>
      </c>
      <c r="F39" s="119">
        <f t="shared" si="0"/>
        <v>292672.28000000003</v>
      </c>
    </row>
    <row r="40" spans="1:6" x14ac:dyDescent="0.2">
      <c r="A40" s="27" t="s">
        <v>72</v>
      </c>
      <c r="B40" s="28" t="s">
        <v>31</v>
      </c>
      <c r="C40" s="29" t="s">
        <v>73</v>
      </c>
      <c r="D40" s="30">
        <f>D41</f>
        <v>239300</v>
      </c>
      <c r="E40" s="130">
        <f>E41</f>
        <v>208774.24000000002</v>
      </c>
      <c r="F40" s="31">
        <f t="shared" si="0"/>
        <v>30525.75999999998</v>
      </c>
    </row>
    <row r="41" spans="1:6" ht="33.75" x14ac:dyDescent="0.2">
      <c r="A41" s="27" t="s">
        <v>74</v>
      </c>
      <c r="B41" s="28" t="s">
        <v>31</v>
      </c>
      <c r="C41" s="29" t="s">
        <v>75</v>
      </c>
      <c r="D41" s="30">
        <f>D42+D43</f>
        <v>239300</v>
      </c>
      <c r="E41" s="130">
        <f>E42+E43</f>
        <v>208774.24000000002</v>
      </c>
      <c r="F41" s="31">
        <f t="shared" si="0"/>
        <v>30525.75999999998</v>
      </c>
    </row>
    <row r="42" spans="1:6" ht="67.5" x14ac:dyDescent="0.2">
      <c r="A42" s="27" t="s">
        <v>76</v>
      </c>
      <c r="B42" s="28" t="s">
        <v>31</v>
      </c>
      <c r="C42" s="29" t="s">
        <v>77</v>
      </c>
      <c r="D42" s="30">
        <v>229300</v>
      </c>
      <c r="E42" s="130">
        <v>208557.01</v>
      </c>
      <c r="F42" s="31">
        <f t="shared" si="0"/>
        <v>20742.989999999991</v>
      </c>
    </row>
    <row r="43" spans="1:6" ht="45" x14ac:dyDescent="0.2">
      <c r="A43" s="27" t="s">
        <v>78</v>
      </c>
      <c r="B43" s="28" t="s">
        <v>31</v>
      </c>
      <c r="C43" s="29" t="s">
        <v>79</v>
      </c>
      <c r="D43" s="30">
        <v>10000</v>
      </c>
      <c r="E43" s="130">
        <v>217.23</v>
      </c>
      <c r="F43" s="31">
        <f t="shared" si="0"/>
        <v>9782.77</v>
      </c>
    </row>
    <row r="44" spans="1:6" x14ac:dyDescent="0.2">
      <c r="A44" s="115" t="s">
        <v>80</v>
      </c>
      <c r="B44" s="116" t="s">
        <v>31</v>
      </c>
      <c r="C44" s="117" t="s">
        <v>81</v>
      </c>
      <c r="D44" s="118">
        <f>D45+D48</f>
        <v>1037300</v>
      </c>
      <c r="E44" s="131">
        <f>E45+E47</f>
        <v>775153.48</v>
      </c>
      <c r="F44" s="119">
        <f t="shared" si="0"/>
        <v>262146.52</v>
      </c>
    </row>
    <row r="45" spans="1:6" x14ac:dyDescent="0.2">
      <c r="A45" s="27" t="s">
        <v>82</v>
      </c>
      <c r="B45" s="28" t="s">
        <v>31</v>
      </c>
      <c r="C45" s="29" t="s">
        <v>83</v>
      </c>
      <c r="D45" s="30">
        <v>461100</v>
      </c>
      <c r="E45" s="130">
        <f>E46</f>
        <v>363820.79999999999</v>
      </c>
      <c r="F45" s="31">
        <f t="shared" si="0"/>
        <v>97279.200000000012</v>
      </c>
    </row>
    <row r="46" spans="1:6" ht="33.75" x14ac:dyDescent="0.2">
      <c r="A46" s="27" t="s">
        <v>84</v>
      </c>
      <c r="B46" s="28" t="s">
        <v>31</v>
      </c>
      <c r="C46" s="29" t="s">
        <v>85</v>
      </c>
      <c r="D46" s="30">
        <v>317600</v>
      </c>
      <c r="E46" s="130">
        <v>363820.79999999999</v>
      </c>
      <c r="F46" s="31" t="str">
        <f t="shared" si="0"/>
        <v>-</v>
      </c>
    </row>
    <row r="47" spans="1:6" x14ac:dyDescent="0.2">
      <c r="A47" s="27" t="s">
        <v>86</v>
      </c>
      <c r="B47" s="28" t="s">
        <v>31</v>
      </c>
      <c r="C47" s="29" t="s">
        <v>87</v>
      </c>
      <c r="D47" s="30">
        <f>D48</f>
        <v>576200</v>
      </c>
      <c r="E47" s="130">
        <f>E48</f>
        <v>411332.68</v>
      </c>
      <c r="F47" s="31">
        <f t="shared" si="0"/>
        <v>164867.32</v>
      </c>
    </row>
    <row r="48" spans="1:6" ht="33.75" x14ac:dyDescent="0.2">
      <c r="A48" s="27" t="s">
        <v>88</v>
      </c>
      <c r="B48" s="28" t="s">
        <v>31</v>
      </c>
      <c r="C48" s="29" t="s">
        <v>89</v>
      </c>
      <c r="D48" s="30">
        <f>D49+D50</f>
        <v>576200</v>
      </c>
      <c r="E48" s="130">
        <f>E49+E50</f>
        <v>411332.68</v>
      </c>
      <c r="F48" s="31">
        <f t="shared" si="0"/>
        <v>164867.32</v>
      </c>
    </row>
    <row r="49" spans="1:6" ht="56.25" x14ac:dyDescent="0.2">
      <c r="A49" s="27" t="s">
        <v>462</v>
      </c>
      <c r="B49" s="28"/>
      <c r="C49" s="29" t="s">
        <v>460</v>
      </c>
      <c r="D49" s="30">
        <v>571200</v>
      </c>
      <c r="E49" s="130">
        <v>412692.97</v>
      </c>
      <c r="F49" s="31">
        <f t="shared" si="0"/>
        <v>158507.03000000003</v>
      </c>
    </row>
    <row r="50" spans="1:6" ht="45" x14ac:dyDescent="0.2">
      <c r="A50" s="27" t="s">
        <v>459</v>
      </c>
      <c r="B50" s="28"/>
      <c r="C50" s="29" t="s">
        <v>461</v>
      </c>
      <c r="D50" s="30">
        <v>5000</v>
      </c>
      <c r="E50" s="130">
        <v>-1360.29</v>
      </c>
      <c r="F50" s="31"/>
    </row>
    <row r="51" spans="1:6" x14ac:dyDescent="0.2">
      <c r="A51" s="115" t="s">
        <v>90</v>
      </c>
      <c r="B51" s="116" t="s">
        <v>31</v>
      </c>
      <c r="C51" s="117" t="s">
        <v>91</v>
      </c>
      <c r="D51" s="118">
        <f t="shared" ref="D51:E53" si="1">D52</f>
        <v>16600</v>
      </c>
      <c r="E51" s="131">
        <f t="shared" si="1"/>
        <v>5300</v>
      </c>
      <c r="F51" s="119">
        <f t="shared" si="0"/>
        <v>11300</v>
      </c>
    </row>
    <row r="52" spans="1:6" ht="45" x14ac:dyDescent="0.2">
      <c r="A52" s="27" t="s">
        <v>92</v>
      </c>
      <c r="B52" s="28" t="s">
        <v>31</v>
      </c>
      <c r="C52" s="29" t="s">
        <v>93</v>
      </c>
      <c r="D52" s="30">
        <f t="shared" si="1"/>
        <v>16600</v>
      </c>
      <c r="E52" s="130">
        <f t="shared" si="1"/>
        <v>5300</v>
      </c>
      <c r="F52" s="31">
        <f t="shared" si="0"/>
        <v>11300</v>
      </c>
    </row>
    <row r="53" spans="1:6" ht="67.5" x14ac:dyDescent="0.2">
      <c r="A53" s="27" t="s">
        <v>94</v>
      </c>
      <c r="B53" s="28" t="s">
        <v>31</v>
      </c>
      <c r="C53" s="29" t="s">
        <v>95</v>
      </c>
      <c r="D53" s="30">
        <f t="shared" si="1"/>
        <v>16600</v>
      </c>
      <c r="E53" s="130">
        <f t="shared" si="1"/>
        <v>5300</v>
      </c>
      <c r="F53" s="31">
        <f t="shared" si="0"/>
        <v>11300</v>
      </c>
    </row>
    <row r="54" spans="1:6" ht="67.5" x14ac:dyDescent="0.2">
      <c r="A54" s="27" t="s">
        <v>94</v>
      </c>
      <c r="B54" s="28" t="s">
        <v>31</v>
      </c>
      <c r="C54" s="29" t="s">
        <v>96</v>
      </c>
      <c r="D54" s="30">
        <v>16600</v>
      </c>
      <c r="E54" s="130">
        <v>5300</v>
      </c>
      <c r="F54" s="31">
        <f t="shared" si="0"/>
        <v>11300</v>
      </c>
    </row>
    <row r="55" spans="1:6" ht="33.75" x14ac:dyDescent="0.2">
      <c r="A55" s="115" t="s">
        <v>97</v>
      </c>
      <c r="B55" s="116" t="s">
        <v>31</v>
      </c>
      <c r="C55" s="117" t="s">
        <v>98</v>
      </c>
      <c r="D55" s="118">
        <f t="shared" ref="D55:E57" si="2">D56</f>
        <v>99500</v>
      </c>
      <c r="E55" s="131">
        <f t="shared" si="2"/>
        <v>98378.16</v>
      </c>
      <c r="F55" s="119">
        <f t="shared" ref="F55:F95" si="3">IF(OR(D55="-",IF(E55="-",0,E55)&gt;=IF(D55="-",0,D55)),"-",IF(D55="-",0,D55)-IF(E55="-",0,E55))</f>
        <v>1121.8399999999965</v>
      </c>
    </row>
    <row r="56" spans="1:6" ht="78.75" x14ac:dyDescent="0.2">
      <c r="A56" s="32" t="s">
        <v>99</v>
      </c>
      <c r="B56" s="28" t="s">
        <v>31</v>
      </c>
      <c r="C56" s="29" t="s">
        <v>100</v>
      </c>
      <c r="D56" s="30">
        <f t="shared" si="2"/>
        <v>99500</v>
      </c>
      <c r="E56" s="130">
        <f t="shared" si="2"/>
        <v>98378.16</v>
      </c>
      <c r="F56" s="31">
        <f t="shared" si="3"/>
        <v>1121.8399999999965</v>
      </c>
    </row>
    <row r="57" spans="1:6" ht="33.75" x14ac:dyDescent="0.2">
      <c r="A57" s="27" t="s">
        <v>101</v>
      </c>
      <c r="B57" s="28" t="s">
        <v>31</v>
      </c>
      <c r="C57" s="29" t="s">
        <v>102</v>
      </c>
      <c r="D57" s="30">
        <f t="shared" si="2"/>
        <v>99500</v>
      </c>
      <c r="E57" s="130">
        <f t="shared" si="2"/>
        <v>98378.16</v>
      </c>
      <c r="F57" s="31">
        <f t="shared" si="3"/>
        <v>1121.8399999999965</v>
      </c>
    </row>
    <row r="58" spans="1:6" ht="33.75" x14ac:dyDescent="0.2">
      <c r="A58" s="27" t="s">
        <v>103</v>
      </c>
      <c r="B58" s="28" t="s">
        <v>31</v>
      </c>
      <c r="C58" s="29" t="s">
        <v>104</v>
      </c>
      <c r="D58" s="30">
        <v>99500</v>
      </c>
      <c r="E58" s="130">
        <v>98378.16</v>
      </c>
      <c r="F58" s="31">
        <f t="shared" si="3"/>
        <v>1121.8399999999965</v>
      </c>
    </row>
    <row r="59" spans="1:6" ht="22.5" x14ac:dyDescent="0.2">
      <c r="A59" s="27" t="s">
        <v>105</v>
      </c>
      <c r="B59" s="28" t="s">
        <v>31</v>
      </c>
      <c r="C59" s="29" t="s">
        <v>106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107</v>
      </c>
      <c r="B60" s="28" t="s">
        <v>31</v>
      </c>
      <c r="C60" s="29" t="s">
        <v>108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109</v>
      </c>
      <c r="B61" s="28" t="s">
        <v>31</v>
      </c>
      <c r="C61" s="29" t="s">
        <v>110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111</v>
      </c>
      <c r="B62" s="28" t="s">
        <v>31</v>
      </c>
      <c r="C62" s="29" t="s">
        <v>112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396</v>
      </c>
      <c r="B63" s="43" t="s">
        <v>31</v>
      </c>
      <c r="C63" s="121" t="s">
        <v>400</v>
      </c>
      <c r="D63" s="36">
        <f t="shared" ref="D63:E65" si="4">D64</f>
        <v>59900</v>
      </c>
      <c r="E63" s="132">
        <f t="shared" si="4"/>
        <v>35946.46</v>
      </c>
      <c r="F63" s="37">
        <f>D63-E63</f>
        <v>23953.54</v>
      </c>
    </row>
    <row r="64" spans="1:6" ht="13.5" thickBot="1" x14ac:dyDescent="0.25">
      <c r="A64" s="27" t="s">
        <v>397</v>
      </c>
      <c r="B64" s="28" t="s">
        <v>31</v>
      </c>
      <c r="C64" s="122" t="s">
        <v>401</v>
      </c>
      <c r="D64" s="120">
        <f t="shared" si="4"/>
        <v>59900</v>
      </c>
      <c r="E64" s="130">
        <f t="shared" si="4"/>
        <v>35946.46</v>
      </c>
      <c r="F64" s="123">
        <f t="shared" ref="F64:F66" si="5">D64-E64</f>
        <v>23953.54</v>
      </c>
    </row>
    <row r="65" spans="1:6" ht="23.25" thickBot="1" x14ac:dyDescent="0.25">
      <c r="A65" s="27" t="s">
        <v>398</v>
      </c>
      <c r="B65" s="28" t="s">
        <v>31</v>
      </c>
      <c r="C65" s="122" t="s">
        <v>402</v>
      </c>
      <c r="D65" s="120">
        <f t="shared" si="4"/>
        <v>59900</v>
      </c>
      <c r="E65" s="130">
        <f t="shared" si="4"/>
        <v>35946.46</v>
      </c>
      <c r="F65" s="123">
        <f t="shared" si="5"/>
        <v>23953.54</v>
      </c>
    </row>
    <row r="66" spans="1:6" ht="34.5" thickBot="1" x14ac:dyDescent="0.25">
      <c r="A66" s="27" t="s">
        <v>399</v>
      </c>
      <c r="B66" s="28" t="s">
        <v>31</v>
      </c>
      <c r="C66" s="122" t="s">
        <v>403</v>
      </c>
      <c r="D66" s="120">
        <v>59900</v>
      </c>
      <c r="E66" s="130">
        <v>35946.46</v>
      </c>
      <c r="F66" s="123">
        <f t="shared" si="5"/>
        <v>23953.54</v>
      </c>
    </row>
    <row r="67" spans="1:6" x14ac:dyDescent="0.2">
      <c r="A67" s="115" t="s">
        <v>113</v>
      </c>
      <c r="B67" s="116" t="s">
        <v>31</v>
      </c>
      <c r="C67" s="117" t="s">
        <v>405</v>
      </c>
      <c r="D67" s="118">
        <f>D68</f>
        <v>12300</v>
      </c>
      <c r="E67" s="131">
        <f>E70+E71+E72</f>
        <v>46300</v>
      </c>
      <c r="F67" s="119" t="str">
        <f t="shared" si="3"/>
        <v>-</v>
      </c>
    </row>
    <row r="68" spans="1:6" ht="33.75" x14ac:dyDescent="0.2">
      <c r="A68" s="27" t="s">
        <v>114</v>
      </c>
      <c r="B68" s="28" t="s">
        <v>31</v>
      </c>
      <c r="C68" s="29" t="s">
        <v>405</v>
      </c>
      <c r="D68" s="30">
        <f>D69</f>
        <v>12300</v>
      </c>
      <c r="E68" s="130">
        <f>E69</f>
        <v>4700</v>
      </c>
      <c r="F68" s="31">
        <f t="shared" si="3"/>
        <v>7600</v>
      </c>
    </row>
    <row r="69" spans="1:6" ht="45" x14ac:dyDescent="0.2">
      <c r="A69" s="27" t="s">
        <v>115</v>
      </c>
      <c r="B69" s="28" t="s">
        <v>31</v>
      </c>
      <c r="C69" s="29" t="s">
        <v>405</v>
      </c>
      <c r="D69" s="30">
        <f>D70</f>
        <v>12300</v>
      </c>
      <c r="E69" s="130">
        <f>E70</f>
        <v>4700</v>
      </c>
      <c r="F69" s="31">
        <f t="shared" si="3"/>
        <v>7600</v>
      </c>
    </row>
    <row r="70" spans="1:6" ht="46.5" customHeight="1" x14ac:dyDescent="0.2">
      <c r="A70" s="27" t="s">
        <v>115</v>
      </c>
      <c r="B70" s="28" t="s">
        <v>31</v>
      </c>
      <c r="C70" s="29" t="s">
        <v>405</v>
      </c>
      <c r="D70" s="30">
        <v>12300</v>
      </c>
      <c r="E70" s="130">
        <v>4700</v>
      </c>
      <c r="F70" s="31">
        <f t="shared" si="3"/>
        <v>7600</v>
      </c>
    </row>
    <row r="71" spans="1:6" ht="56.25" customHeight="1" x14ac:dyDescent="0.2">
      <c r="A71" s="27" t="s">
        <v>453</v>
      </c>
      <c r="B71" s="28" t="s">
        <v>31</v>
      </c>
      <c r="C71" s="29" t="s">
        <v>452</v>
      </c>
      <c r="D71" s="30">
        <v>0</v>
      </c>
      <c r="E71" s="130"/>
      <c r="F71" s="31" t="str">
        <f t="shared" si="3"/>
        <v>-</v>
      </c>
    </row>
    <row r="72" spans="1:6" ht="45" x14ac:dyDescent="0.2">
      <c r="A72" s="27" t="s">
        <v>115</v>
      </c>
      <c r="B72" s="28" t="s">
        <v>31</v>
      </c>
      <c r="C72" s="29" t="s">
        <v>505</v>
      </c>
      <c r="D72" s="30" t="s">
        <v>44</v>
      </c>
      <c r="E72" s="130">
        <v>41600</v>
      </c>
      <c r="F72" s="31" t="str">
        <f t="shared" si="3"/>
        <v>-</v>
      </c>
    </row>
    <row r="73" spans="1:6" x14ac:dyDescent="0.2">
      <c r="A73" s="115" t="s">
        <v>406</v>
      </c>
      <c r="B73" s="28"/>
      <c r="C73" s="117" t="s">
        <v>429</v>
      </c>
      <c r="D73" s="30"/>
      <c r="E73" s="131">
        <f>E74+E75</f>
        <v>0</v>
      </c>
      <c r="F73" s="31"/>
    </row>
    <row r="74" spans="1:6" x14ac:dyDescent="0.2">
      <c r="A74" s="27" t="s">
        <v>389</v>
      </c>
      <c r="B74" s="28"/>
      <c r="C74" s="137" t="s">
        <v>392</v>
      </c>
      <c r="D74" s="30"/>
      <c r="E74" s="138">
        <v>0</v>
      </c>
      <c r="F74" s="31"/>
    </row>
    <row r="75" spans="1:6" x14ac:dyDescent="0.2">
      <c r="A75" s="27" t="s">
        <v>389</v>
      </c>
      <c r="B75" s="28" t="s">
        <v>31</v>
      </c>
      <c r="C75" s="29" t="s">
        <v>391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390</v>
      </c>
      <c r="B76" s="28" t="s">
        <v>31</v>
      </c>
      <c r="C76" s="29" t="s">
        <v>430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116</v>
      </c>
      <c r="B77" s="116" t="s">
        <v>31</v>
      </c>
      <c r="C77" s="117" t="s">
        <v>117</v>
      </c>
      <c r="D77" s="118">
        <f>D78</f>
        <v>15472700</v>
      </c>
      <c r="E77" s="131">
        <f>E78</f>
        <v>15472549.43</v>
      </c>
      <c r="F77" s="119">
        <f t="shared" si="3"/>
        <v>150.57000000029802</v>
      </c>
    </row>
    <row r="78" spans="1:6" ht="33.75" x14ac:dyDescent="0.2">
      <c r="A78" s="27" t="s">
        <v>118</v>
      </c>
      <c r="B78" s="28" t="s">
        <v>31</v>
      </c>
      <c r="C78" s="29" t="s">
        <v>119</v>
      </c>
      <c r="D78" s="30">
        <f>D81+D84+D89+D82</f>
        <v>15472700</v>
      </c>
      <c r="E78" s="130">
        <f>E89+E84+E79+E95+E82</f>
        <v>15472549.43</v>
      </c>
      <c r="F78" s="31">
        <f t="shared" si="3"/>
        <v>150.57000000029802</v>
      </c>
    </row>
    <row r="79" spans="1:6" ht="22.5" x14ac:dyDescent="0.2">
      <c r="A79" s="27" t="s">
        <v>120</v>
      </c>
      <c r="B79" s="28" t="s">
        <v>31</v>
      </c>
      <c r="C79" s="29" t="s">
        <v>121</v>
      </c>
      <c r="D79" s="30">
        <v>9088500</v>
      </c>
      <c r="E79" s="130">
        <f>E80</f>
        <v>9330300</v>
      </c>
      <c r="F79" s="31" t="str">
        <f t="shared" si="3"/>
        <v>-</v>
      </c>
    </row>
    <row r="80" spans="1:6" x14ac:dyDescent="0.2">
      <c r="A80" s="27" t="s">
        <v>122</v>
      </c>
      <c r="B80" s="28" t="s">
        <v>31</v>
      </c>
      <c r="C80" s="29" t="s">
        <v>484</v>
      </c>
      <c r="D80" s="30">
        <f>D81</f>
        <v>9330300</v>
      </c>
      <c r="E80" s="130">
        <f>E81</f>
        <v>9330300</v>
      </c>
      <c r="F80" s="31" t="str">
        <f t="shared" si="3"/>
        <v>-</v>
      </c>
    </row>
    <row r="81" spans="1:6" ht="22.5" x14ac:dyDescent="0.2">
      <c r="A81" s="27" t="s">
        <v>123</v>
      </c>
      <c r="B81" s="28" t="s">
        <v>31</v>
      </c>
      <c r="C81" s="29" t="s">
        <v>483</v>
      </c>
      <c r="D81" s="30">
        <v>9330300</v>
      </c>
      <c r="E81" s="130">
        <v>9330300</v>
      </c>
      <c r="F81" s="31" t="str">
        <f t="shared" si="3"/>
        <v>-</v>
      </c>
    </row>
    <row r="82" spans="1:6" ht="22.5" x14ac:dyDescent="0.2">
      <c r="A82" s="27" t="s">
        <v>497</v>
      </c>
      <c r="B82" s="28" t="s">
        <v>31</v>
      </c>
      <c r="C82" s="29" t="s">
        <v>496</v>
      </c>
      <c r="D82" s="30">
        <v>4950400</v>
      </c>
      <c r="E82" s="130">
        <f>E83</f>
        <v>4950400</v>
      </c>
      <c r="F82" s="31"/>
    </row>
    <row r="83" spans="1:6" x14ac:dyDescent="0.2">
      <c r="A83" s="27" t="s">
        <v>498</v>
      </c>
      <c r="B83" s="28" t="s">
        <v>31</v>
      </c>
      <c r="C83" s="29" t="s">
        <v>495</v>
      </c>
      <c r="D83" s="30">
        <v>4950400</v>
      </c>
      <c r="E83" s="130">
        <v>4950400</v>
      </c>
      <c r="F83" s="31"/>
    </row>
    <row r="84" spans="1:6" ht="22.5" x14ac:dyDescent="0.2">
      <c r="A84" s="27" t="s">
        <v>124</v>
      </c>
      <c r="B84" s="28" t="s">
        <v>31</v>
      </c>
      <c r="C84" s="29" t="s">
        <v>125</v>
      </c>
      <c r="D84" s="30">
        <f>D86+D88</f>
        <v>240400</v>
      </c>
      <c r="E84" s="130">
        <f>E86+E88</f>
        <v>240400</v>
      </c>
      <c r="F84" s="31" t="str">
        <f t="shared" si="3"/>
        <v>-</v>
      </c>
    </row>
    <row r="85" spans="1:6" ht="33.75" x14ac:dyDescent="0.2">
      <c r="A85" s="27" t="s">
        <v>126</v>
      </c>
      <c r="B85" s="28" t="s">
        <v>31</v>
      </c>
      <c r="C85" s="29" t="s">
        <v>127</v>
      </c>
      <c r="D85" s="30">
        <v>200</v>
      </c>
      <c r="E85" s="130">
        <f>E86</f>
        <v>200</v>
      </c>
      <c r="F85" s="31" t="str">
        <f t="shared" si="3"/>
        <v>-</v>
      </c>
    </row>
    <row r="86" spans="1:6" ht="33.75" x14ac:dyDescent="0.2">
      <c r="A86" s="27" t="s">
        <v>128</v>
      </c>
      <c r="B86" s="28" t="s">
        <v>31</v>
      </c>
      <c r="C86" s="29" t="s">
        <v>129</v>
      </c>
      <c r="D86" s="30">
        <v>200</v>
      </c>
      <c r="E86" s="130">
        <v>200</v>
      </c>
      <c r="F86" s="31" t="str">
        <f t="shared" si="3"/>
        <v>-</v>
      </c>
    </row>
    <row r="87" spans="1:6" ht="33.75" x14ac:dyDescent="0.2">
      <c r="A87" s="27" t="s">
        <v>130</v>
      </c>
      <c r="B87" s="28" t="s">
        <v>31</v>
      </c>
      <c r="C87" s="29" t="s">
        <v>131</v>
      </c>
      <c r="D87" s="30">
        <f>D88</f>
        <v>240200</v>
      </c>
      <c r="E87" s="130">
        <f>E88</f>
        <v>240200</v>
      </c>
      <c r="F87" s="31" t="str">
        <f t="shared" si="3"/>
        <v>-</v>
      </c>
    </row>
    <row r="88" spans="1:6" ht="33.75" x14ac:dyDescent="0.2">
      <c r="A88" s="27" t="s">
        <v>132</v>
      </c>
      <c r="B88" s="28" t="s">
        <v>31</v>
      </c>
      <c r="C88" s="29" t="s">
        <v>133</v>
      </c>
      <c r="D88" s="30">
        <v>240200</v>
      </c>
      <c r="E88" s="130">
        <v>240200</v>
      </c>
      <c r="F88" s="31" t="str">
        <f t="shared" si="3"/>
        <v>-</v>
      </c>
    </row>
    <row r="89" spans="1:6" x14ac:dyDescent="0.2">
      <c r="A89" s="27" t="s">
        <v>134</v>
      </c>
      <c r="B89" s="28" t="s">
        <v>31</v>
      </c>
      <c r="C89" s="29" t="s">
        <v>135</v>
      </c>
      <c r="D89" s="30">
        <f>D91+D90</f>
        <v>951600</v>
      </c>
      <c r="E89" s="130">
        <f>E91+E90</f>
        <v>951449.43</v>
      </c>
      <c r="F89" s="31">
        <f t="shared" si="3"/>
        <v>150.56999999994878</v>
      </c>
    </row>
    <row r="90" spans="1:6" ht="56.25" x14ac:dyDescent="0.2">
      <c r="A90" s="27" t="s">
        <v>450</v>
      </c>
      <c r="B90" s="28"/>
      <c r="C90" s="29" t="s">
        <v>451</v>
      </c>
      <c r="D90" s="30">
        <v>12100</v>
      </c>
      <c r="E90" s="130">
        <v>12100</v>
      </c>
      <c r="F90" s="31"/>
    </row>
    <row r="91" spans="1:6" ht="22.5" x14ac:dyDescent="0.2">
      <c r="A91" s="27" t="s">
        <v>136</v>
      </c>
      <c r="B91" s="28" t="s">
        <v>31</v>
      </c>
      <c r="C91" s="29" t="s">
        <v>137</v>
      </c>
      <c r="D91" s="30">
        <f>D92</f>
        <v>939500</v>
      </c>
      <c r="E91" s="130">
        <f>E92</f>
        <v>939349.43</v>
      </c>
      <c r="F91" s="31">
        <f t="shared" si="3"/>
        <v>150.56999999994878</v>
      </c>
    </row>
    <row r="92" spans="1:6" ht="22.5" x14ac:dyDescent="0.2">
      <c r="A92" s="159" t="s">
        <v>138</v>
      </c>
      <c r="B92" s="160" t="s">
        <v>31</v>
      </c>
      <c r="C92" s="161" t="s">
        <v>139</v>
      </c>
      <c r="D92" s="162">
        <v>939500</v>
      </c>
      <c r="E92" s="163">
        <v>939349.43</v>
      </c>
      <c r="F92" s="164">
        <f t="shared" si="3"/>
        <v>150.56999999994878</v>
      </c>
    </row>
    <row r="93" spans="1:6" x14ac:dyDescent="0.2">
      <c r="A93" s="167" t="s">
        <v>454</v>
      </c>
      <c r="B93" s="172" t="s">
        <v>31</v>
      </c>
      <c r="C93" s="168" t="s">
        <v>457</v>
      </c>
      <c r="D93" s="169">
        <v>0</v>
      </c>
      <c r="E93" s="152">
        <v>0</v>
      </c>
      <c r="F93" s="169" t="str">
        <f t="shared" si="3"/>
        <v>-</v>
      </c>
    </row>
    <row r="94" spans="1:6" ht="22.5" x14ac:dyDescent="0.2">
      <c r="A94" s="173" t="s">
        <v>455</v>
      </c>
      <c r="B94" s="172" t="s">
        <v>31</v>
      </c>
      <c r="C94" s="170" t="s">
        <v>456</v>
      </c>
      <c r="D94" s="169">
        <v>0</v>
      </c>
      <c r="E94" s="152">
        <v>0</v>
      </c>
      <c r="F94" s="169" t="str">
        <f t="shared" si="3"/>
        <v>-</v>
      </c>
    </row>
    <row r="95" spans="1:6" ht="22.5" x14ac:dyDescent="0.2">
      <c r="A95" s="173" t="s">
        <v>455</v>
      </c>
      <c r="B95" s="172" t="s">
        <v>31</v>
      </c>
      <c r="C95" s="170" t="s">
        <v>458</v>
      </c>
      <c r="D95" s="169">
        <v>0</v>
      </c>
      <c r="E95" s="152">
        <v>0</v>
      </c>
      <c r="F95" s="169" t="str">
        <f t="shared" si="3"/>
        <v>-</v>
      </c>
    </row>
    <row r="96" spans="1:6" ht="12.75" customHeight="1" x14ac:dyDescent="0.2">
      <c r="A96" s="171"/>
      <c r="B96" s="158"/>
      <c r="C96" s="158"/>
      <c r="D96" s="165"/>
      <c r="E96" s="166"/>
      <c r="F96" s="16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showGridLines="0" zoomScale="90" zoomScaleNormal="90" workbookViewId="0">
      <selection activeCell="E19" sqref="E19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1" t="s">
        <v>140</v>
      </c>
      <c r="B2" s="201"/>
      <c r="C2" s="201"/>
      <c r="D2" s="201"/>
      <c r="E2" s="74"/>
      <c r="F2" s="75" t="s">
        <v>141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2" t="s">
        <v>21</v>
      </c>
      <c r="B4" s="205" t="s">
        <v>22</v>
      </c>
      <c r="C4" s="199" t="s">
        <v>142</v>
      </c>
      <c r="D4" s="208" t="s">
        <v>24</v>
      </c>
      <c r="E4" s="211" t="s">
        <v>25</v>
      </c>
      <c r="F4" s="197" t="s">
        <v>26</v>
      </c>
    </row>
    <row r="5" spans="1:6" ht="5.45" customHeight="1" x14ac:dyDescent="0.2">
      <c r="A5" s="203"/>
      <c r="B5" s="206"/>
      <c r="C5" s="200"/>
      <c r="D5" s="209"/>
      <c r="E5" s="212"/>
      <c r="F5" s="198"/>
    </row>
    <row r="6" spans="1:6" ht="9.6" customHeight="1" x14ac:dyDescent="0.2">
      <c r="A6" s="203"/>
      <c r="B6" s="206"/>
      <c r="C6" s="200"/>
      <c r="D6" s="209"/>
      <c r="E6" s="212"/>
      <c r="F6" s="198"/>
    </row>
    <row r="7" spans="1:6" ht="6" customHeight="1" x14ac:dyDescent="0.2">
      <c r="A7" s="203"/>
      <c r="B7" s="206"/>
      <c r="C7" s="200"/>
      <c r="D7" s="209"/>
      <c r="E7" s="212"/>
      <c r="F7" s="198"/>
    </row>
    <row r="8" spans="1:6" ht="6.6" customHeight="1" x14ac:dyDescent="0.2">
      <c r="A8" s="203"/>
      <c r="B8" s="206"/>
      <c r="C8" s="200"/>
      <c r="D8" s="209"/>
      <c r="E8" s="212"/>
      <c r="F8" s="198"/>
    </row>
    <row r="9" spans="1:6" ht="10.9" customHeight="1" x14ac:dyDescent="0.2">
      <c r="A9" s="203"/>
      <c r="B9" s="206"/>
      <c r="C9" s="200"/>
      <c r="D9" s="209"/>
      <c r="E9" s="212"/>
      <c r="F9" s="198"/>
    </row>
    <row r="10" spans="1:6" ht="4.1500000000000004" hidden="1" customHeight="1" x14ac:dyDescent="0.2">
      <c r="A10" s="203"/>
      <c r="B10" s="206"/>
      <c r="C10" s="96"/>
      <c r="D10" s="209"/>
      <c r="E10" s="76"/>
      <c r="F10" s="77"/>
    </row>
    <row r="11" spans="1:6" ht="13.15" hidden="1" customHeight="1" x14ac:dyDescent="0.2">
      <c r="A11" s="204"/>
      <c r="B11" s="207"/>
      <c r="C11" s="97"/>
      <c r="D11" s="210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143</v>
      </c>
      <c r="B13" s="103" t="s">
        <v>144</v>
      </c>
      <c r="C13" s="104" t="s">
        <v>145</v>
      </c>
      <c r="D13" s="105">
        <f>D15</f>
        <v>17769900</v>
      </c>
      <c r="E13" s="106">
        <f>E15</f>
        <v>17468676.200000003</v>
      </c>
      <c r="F13" s="107">
        <f>IF(OR(D13="-",IF(E13="-",0,E13)&gt;=IF(D13="-",0,D13)),"-",IF(D13="-",0,D13)-IF(E13="-",0,E13))</f>
        <v>301223.79999999702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146</v>
      </c>
      <c r="B15" s="109" t="s">
        <v>144</v>
      </c>
      <c r="C15" s="114" t="s">
        <v>147</v>
      </c>
      <c r="D15" s="110">
        <f>D16+D90+D102+D112+D154+D162+D170+D181+D189</f>
        <v>17769900</v>
      </c>
      <c r="E15" s="110">
        <f>E16+E90+E102+E112+E154+E162+E170+E181+E189</f>
        <v>17468676.200000003</v>
      </c>
      <c r="F15" s="112">
        <f t="shared" ref="F15:F38" si="0">IF(OR(D15="-",IF(E15="-",0,E15)&gt;=IF(D15="-",0,D15)),"-",IF(D15="-",0,D15)-IF(E15="-",0,E15))</f>
        <v>301223.79999999702</v>
      </c>
    </row>
    <row r="16" spans="1:6" x14ac:dyDescent="0.2">
      <c r="A16" s="102" t="s">
        <v>148</v>
      </c>
      <c r="B16" s="103" t="s">
        <v>144</v>
      </c>
      <c r="C16" s="104" t="s">
        <v>149</v>
      </c>
      <c r="D16" s="105">
        <f>D17+D48+D45</f>
        <v>11244000</v>
      </c>
      <c r="E16" s="106">
        <f>E20+E26+E31+E35+E48+E44+E45</f>
        <v>11079419.340000002</v>
      </c>
      <c r="F16" s="107">
        <f t="shared" si="0"/>
        <v>164580.65999999829</v>
      </c>
    </row>
    <row r="17" spans="1:6" ht="51" x14ac:dyDescent="0.2">
      <c r="A17" s="102" t="s">
        <v>150</v>
      </c>
      <c r="B17" s="103" t="s">
        <v>144</v>
      </c>
      <c r="C17" s="104" t="s">
        <v>151</v>
      </c>
      <c r="D17" s="105">
        <f>D18+D44+D37</f>
        <v>10675700</v>
      </c>
      <c r="E17" s="106">
        <f>E20+E26+E31+E35+E44+E36</f>
        <v>15712114.420000002</v>
      </c>
      <c r="F17" s="107" t="str">
        <f t="shared" si="0"/>
        <v>-</v>
      </c>
    </row>
    <row r="18" spans="1:6" ht="25.5" x14ac:dyDescent="0.2">
      <c r="A18" s="61" t="s">
        <v>152</v>
      </c>
      <c r="B18" s="62" t="s">
        <v>144</v>
      </c>
      <c r="C18" s="101" t="s">
        <v>153</v>
      </c>
      <c r="D18" s="89">
        <f>D19</f>
        <v>5475500</v>
      </c>
      <c r="E18" s="91">
        <f t="shared" ref="E18:E21" si="1">E19</f>
        <v>5309414.4200000009</v>
      </c>
      <c r="F18" s="90">
        <f t="shared" si="0"/>
        <v>166085.57999999914</v>
      </c>
    </row>
    <row r="19" spans="1:6" x14ac:dyDescent="0.2">
      <c r="A19" s="61" t="s">
        <v>13</v>
      </c>
      <c r="B19" s="62" t="s">
        <v>144</v>
      </c>
      <c r="C19" s="101" t="s">
        <v>154</v>
      </c>
      <c r="D19" s="89">
        <f>D22+D29+D32+D40+D30</f>
        <v>5475500</v>
      </c>
      <c r="E19" s="91">
        <f>E20+E26+E31</f>
        <v>5309414.4200000009</v>
      </c>
      <c r="F19" s="90">
        <f t="shared" si="0"/>
        <v>166085.57999999914</v>
      </c>
    </row>
    <row r="20" spans="1:6" ht="51" x14ac:dyDescent="0.2">
      <c r="A20" s="61" t="s">
        <v>155</v>
      </c>
      <c r="B20" s="62" t="s">
        <v>144</v>
      </c>
      <c r="C20" s="101" t="s">
        <v>156</v>
      </c>
      <c r="D20" s="89">
        <f>FIO</f>
        <v>4289100</v>
      </c>
      <c r="E20" s="91">
        <f t="shared" si="1"/>
        <v>4150120.97</v>
      </c>
      <c r="F20" s="90">
        <f t="shared" si="0"/>
        <v>138979.0299999998</v>
      </c>
    </row>
    <row r="21" spans="1:6" ht="63.75" x14ac:dyDescent="0.2">
      <c r="A21" s="61" t="s">
        <v>157</v>
      </c>
      <c r="B21" s="62" t="s">
        <v>144</v>
      </c>
      <c r="C21" s="101" t="s">
        <v>158</v>
      </c>
      <c r="D21" s="89">
        <f>D22</f>
        <v>4289100</v>
      </c>
      <c r="E21" s="91">
        <f t="shared" si="1"/>
        <v>4150120.97</v>
      </c>
      <c r="F21" s="90">
        <f t="shared" si="0"/>
        <v>138979.0299999998</v>
      </c>
    </row>
    <row r="22" spans="1:6" ht="25.5" x14ac:dyDescent="0.2">
      <c r="A22" s="61" t="s">
        <v>159</v>
      </c>
      <c r="B22" s="62" t="s">
        <v>144</v>
      </c>
      <c r="C22" s="101" t="s">
        <v>160</v>
      </c>
      <c r="D22" s="89">
        <f>D23+D24+D25</f>
        <v>4289100</v>
      </c>
      <c r="E22" s="91">
        <f>E23+E24+E25</f>
        <v>4150120.97</v>
      </c>
      <c r="F22" s="90">
        <f t="shared" si="0"/>
        <v>138979.0299999998</v>
      </c>
    </row>
    <row r="23" spans="1:6" ht="25.5" x14ac:dyDescent="0.2">
      <c r="A23" s="61" t="s">
        <v>161</v>
      </c>
      <c r="B23" s="62" t="s">
        <v>144</v>
      </c>
      <c r="C23" s="101" t="s">
        <v>162</v>
      </c>
      <c r="D23" s="89">
        <v>3109200</v>
      </c>
      <c r="E23" s="91">
        <v>3059515.14</v>
      </c>
      <c r="F23" s="90">
        <f t="shared" si="0"/>
        <v>49684.85999999987</v>
      </c>
    </row>
    <row r="24" spans="1:6" ht="38.25" x14ac:dyDescent="0.2">
      <c r="A24" s="61" t="s">
        <v>163</v>
      </c>
      <c r="B24" s="62" t="s">
        <v>144</v>
      </c>
      <c r="C24" s="101" t="s">
        <v>164</v>
      </c>
      <c r="D24" s="89">
        <v>262900</v>
      </c>
      <c r="E24" s="91">
        <v>260499.6</v>
      </c>
      <c r="F24" s="90">
        <f t="shared" si="0"/>
        <v>2400.3999999999942</v>
      </c>
    </row>
    <row r="25" spans="1:6" ht="51" x14ac:dyDescent="0.2">
      <c r="A25" s="61" t="s">
        <v>165</v>
      </c>
      <c r="B25" s="62" t="s">
        <v>144</v>
      </c>
      <c r="C25" s="101" t="s">
        <v>166</v>
      </c>
      <c r="D25" s="89">
        <v>917000</v>
      </c>
      <c r="E25" s="91">
        <v>830106.23</v>
      </c>
      <c r="F25" s="90">
        <f t="shared" si="0"/>
        <v>86893.770000000019</v>
      </c>
    </row>
    <row r="26" spans="1:6" ht="51" x14ac:dyDescent="0.2">
      <c r="A26" s="61" t="s">
        <v>167</v>
      </c>
      <c r="B26" s="62" t="s">
        <v>144</v>
      </c>
      <c r="C26" s="101" t="s">
        <v>168</v>
      </c>
      <c r="D26" s="89">
        <f>D27</f>
        <v>1173900</v>
      </c>
      <c r="E26" s="91">
        <f>E28</f>
        <v>1153034.42</v>
      </c>
      <c r="F26" s="90">
        <f t="shared" si="0"/>
        <v>20865.580000000075</v>
      </c>
    </row>
    <row r="27" spans="1:6" ht="25.5" x14ac:dyDescent="0.2">
      <c r="A27" s="61" t="s">
        <v>169</v>
      </c>
      <c r="B27" s="62" t="s">
        <v>144</v>
      </c>
      <c r="C27" s="101" t="s">
        <v>170</v>
      </c>
      <c r="D27" s="89">
        <f>D29+D30</f>
        <v>1173900</v>
      </c>
      <c r="E27" s="91">
        <f>E28</f>
        <v>1153034.42</v>
      </c>
      <c r="F27" s="90">
        <f t="shared" si="0"/>
        <v>20865.580000000075</v>
      </c>
    </row>
    <row r="28" spans="1:6" ht="25.5" x14ac:dyDescent="0.2">
      <c r="A28" s="61" t="s">
        <v>171</v>
      </c>
      <c r="B28" s="62" t="s">
        <v>144</v>
      </c>
      <c r="C28" s="101" t="s">
        <v>172</v>
      </c>
      <c r="D28" s="89">
        <f>D29</f>
        <v>1110900</v>
      </c>
      <c r="E28" s="91">
        <f>E29+E30</f>
        <v>1153034.42</v>
      </c>
      <c r="F28" s="90" t="str">
        <f t="shared" si="0"/>
        <v>-</v>
      </c>
    </row>
    <row r="29" spans="1:6" ht="25.5" x14ac:dyDescent="0.2">
      <c r="A29" s="61" t="s">
        <v>173</v>
      </c>
      <c r="B29" s="62" t="s">
        <v>144</v>
      </c>
      <c r="C29" s="101" t="s">
        <v>174</v>
      </c>
      <c r="D29" s="89">
        <v>1110900</v>
      </c>
      <c r="E29" s="91">
        <v>1094605.95</v>
      </c>
      <c r="F29" s="90">
        <f t="shared" si="0"/>
        <v>16294.050000000047</v>
      </c>
    </row>
    <row r="30" spans="1:6" x14ac:dyDescent="0.2">
      <c r="A30" s="61" t="s">
        <v>464</v>
      </c>
      <c r="B30" s="62" t="s">
        <v>144</v>
      </c>
      <c r="C30" s="101" t="s">
        <v>463</v>
      </c>
      <c r="D30" s="89">
        <v>63000</v>
      </c>
      <c r="E30" s="91">
        <v>58428.47</v>
      </c>
      <c r="F30" s="90">
        <f>D30-E30</f>
        <v>4571.5299999999988</v>
      </c>
    </row>
    <row r="31" spans="1:6" ht="38.25" x14ac:dyDescent="0.2">
      <c r="A31" s="61" t="s">
        <v>175</v>
      </c>
      <c r="B31" s="62" t="s">
        <v>144</v>
      </c>
      <c r="C31" s="101" t="s">
        <v>176</v>
      </c>
      <c r="D31" s="89">
        <f>D32</f>
        <v>10000</v>
      </c>
      <c r="E31" s="89">
        <f>E32</f>
        <v>6259.03</v>
      </c>
      <c r="F31" s="90">
        <f t="shared" si="0"/>
        <v>3740.9700000000003</v>
      </c>
    </row>
    <row r="32" spans="1:6" x14ac:dyDescent="0.2">
      <c r="A32" s="61" t="s">
        <v>177</v>
      </c>
      <c r="B32" s="62" t="s">
        <v>144</v>
      </c>
      <c r="C32" s="101" t="s">
        <v>395</v>
      </c>
      <c r="D32" s="89">
        <f>D33+D34</f>
        <v>10000</v>
      </c>
      <c r="E32" s="89">
        <f>E33+E34</f>
        <v>6259.03</v>
      </c>
      <c r="F32" s="90">
        <f t="shared" si="0"/>
        <v>3740.9700000000003</v>
      </c>
    </row>
    <row r="33" spans="1:6" x14ac:dyDescent="0.2">
      <c r="A33" s="61" t="s">
        <v>179</v>
      </c>
      <c r="B33" s="62" t="s">
        <v>144</v>
      </c>
      <c r="C33" s="101" t="s">
        <v>180</v>
      </c>
      <c r="D33" s="89">
        <v>10000</v>
      </c>
      <c r="E33" s="91">
        <v>6259.03</v>
      </c>
      <c r="F33" s="90">
        <f t="shared" si="0"/>
        <v>3740.9700000000003</v>
      </c>
    </row>
    <row r="34" spans="1:6" x14ac:dyDescent="0.2">
      <c r="A34" s="61" t="s">
        <v>181</v>
      </c>
      <c r="B34" s="62" t="s">
        <v>144</v>
      </c>
      <c r="C34" s="101" t="s">
        <v>182</v>
      </c>
      <c r="D34" s="89">
        <v>0</v>
      </c>
      <c r="E34" s="91">
        <v>0</v>
      </c>
      <c r="F34" s="90" t="str">
        <f t="shared" si="0"/>
        <v>-</v>
      </c>
    </row>
    <row r="35" spans="1:6" ht="25.5" x14ac:dyDescent="0.2">
      <c r="A35" s="61" t="s">
        <v>183</v>
      </c>
      <c r="B35" s="62" t="s">
        <v>144</v>
      </c>
      <c r="C35" s="101" t="s">
        <v>184</v>
      </c>
      <c r="D35" s="89">
        <f>D38+D37</f>
        <v>5202700</v>
      </c>
      <c r="E35" s="91">
        <f>E38+E37</f>
        <v>5202500</v>
      </c>
      <c r="F35" s="90">
        <f t="shared" si="0"/>
        <v>200</v>
      </c>
    </row>
    <row r="36" spans="1:6" x14ac:dyDescent="0.2">
      <c r="A36" s="61" t="s">
        <v>499</v>
      </c>
      <c r="B36" s="62" t="s">
        <v>144</v>
      </c>
      <c r="C36" s="101" t="s">
        <v>500</v>
      </c>
      <c r="D36" s="89">
        <v>6500000</v>
      </c>
      <c r="E36" s="91">
        <f>E37</f>
        <v>5200000</v>
      </c>
      <c r="F36" s="90"/>
    </row>
    <row r="37" spans="1:6" ht="51" x14ac:dyDescent="0.2">
      <c r="A37" s="61" t="s">
        <v>502</v>
      </c>
      <c r="B37" s="62" t="s">
        <v>144</v>
      </c>
      <c r="C37" s="101" t="s">
        <v>501</v>
      </c>
      <c r="D37" s="89">
        <v>5200000</v>
      </c>
      <c r="E37" s="91">
        <v>5200000</v>
      </c>
      <c r="F37" s="90"/>
    </row>
    <row r="38" spans="1:6" x14ac:dyDescent="0.2">
      <c r="A38" s="61" t="s">
        <v>185</v>
      </c>
      <c r="B38" s="62" t="s">
        <v>144</v>
      </c>
      <c r="C38" s="101" t="s">
        <v>186</v>
      </c>
      <c r="D38" s="89">
        <f>D39+D43</f>
        <v>2700</v>
      </c>
      <c r="E38" s="91">
        <f>E39</f>
        <v>2500</v>
      </c>
      <c r="F38" s="90">
        <f t="shared" si="0"/>
        <v>200</v>
      </c>
    </row>
    <row r="39" spans="1:6" ht="66" customHeight="1" x14ac:dyDescent="0.2">
      <c r="A39" s="61" t="s">
        <v>433</v>
      </c>
      <c r="B39" s="62" t="s">
        <v>144</v>
      </c>
      <c r="C39" s="101" t="s">
        <v>431</v>
      </c>
      <c r="D39" s="89">
        <f>D40</f>
        <v>2500</v>
      </c>
      <c r="E39" s="91">
        <f>E40</f>
        <v>2500</v>
      </c>
      <c r="F39" s="90">
        <f>D39-E39</f>
        <v>0</v>
      </c>
    </row>
    <row r="40" spans="1:6" ht="25.5" x14ac:dyDescent="0.2">
      <c r="A40" s="61" t="s">
        <v>173</v>
      </c>
      <c r="B40" s="62" t="s">
        <v>144</v>
      </c>
      <c r="C40" s="101" t="s">
        <v>432</v>
      </c>
      <c r="D40" s="89">
        <v>2500</v>
      </c>
      <c r="E40" s="91">
        <v>2500</v>
      </c>
      <c r="F40" s="90">
        <f t="shared" ref="F40:F44" si="2">D40-E40</f>
        <v>0</v>
      </c>
    </row>
    <row r="41" spans="1:6" ht="102" x14ac:dyDescent="0.2">
      <c r="A41" s="63" t="s">
        <v>187</v>
      </c>
      <c r="B41" s="62" t="s">
        <v>144</v>
      </c>
      <c r="C41" s="101" t="s">
        <v>188</v>
      </c>
      <c r="D41" s="89">
        <v>200</v>
      </c>
      <c r="E41" s="91">
        <f>E42</f>
        <v>200</v>
      </c>
      <c r="F41" s="90">
        <f t="shared" si="2"/>
        <v>0</v>
      </c>
    </row>
    <row r="42" spans="1:6" ht="25.5" x14ac:dyDescent="0.2">
      <c r="A42" s="61" t="s">
        <v>169</v>
      </c>
      <c r="B42" s="62" t="s">
        <v>144</v>
      </c>
      <c r="C42" s="101" t="s">
        <v>189</v>
      </c>
      <c r="D42" s="89">
        <v>200</v>
      </c>
      <c r="E42" s="91">
        <f>E43</f>
        <v>200</v>
      </c>
      <c r="F42" s="90">
        <f t="shared" si="2"/>
        <v>0</v>
      </c>
    </row>
    <row r="43" spans="1:6" ht="25.5" x14ac:dyDescent="0.2">
      <c r="A43" s="61" t="s">
        <v>171</v>
      </c>
      <c r="B43" s="62" t="s">
        <v>144</v>
      </c>
      <c r="C43" s="101" t="s">
        <v>190</v>
      </c>
      <c r="D43" s="89">
        <v>200</v>
      </c>
      <c r="E43" s="91">
        <f>E44</f>
        <v>200</v>
      </c>
      <c r="F43" s="90">
        <f t="shared" si="2"/>
        <v>0</v>
      </c>
    </row>
    <row r="44" spans="1:6" ht="25.5" x14ac:dyDescent="0.2">
      <c r="A44" s="61" t="s">
        <v>173</v>
      </c>
      <c r="B44" s="62" t="s">
        <v>144</v>
      </c>
      <c r="C44" s="101" t="s">
        <v>191</v>
      </c>
      <c r="D44" s="89">
        <v>200</v>
      </c>
      <c r="E44" s="91">
        <v>200</v>
      </c>
      <c r="F44" s="90">
        <f t="shared" si="2"/>
        <v>0</v>
      </c>
    </row>
    <row r="45" spans="1:6" x14ac:dyDescent="0.2">
      <c r="A45" s="102" t="s">
        <v>467</v>
      </c>
      <c r="B45" s="65"/>
      <c r="C45" s="104" t="s">
        <v>465</v>
      </c>
      <c r="D45" s="105">
        <f>D46</f>
        <v>321600</v>
      </c>
      <c r="E45" s="106">
        <f>E46</f>
        <v>321600</v>
      </c>
      <c r="F45" s="89"/>
    </row>
    <row r="46" spans="1:6" ht="63.75" x14ac:dyDescent="0.2">
      <c r="A46" s="64" t="s">
        <v>468</v>
      </c>
      <c r="B46" s="65"/>
      <c r="C46" s="99" t="s">
        <v>466</v>
      </c>
      <c r="D46" s="83">
        <f>D47</f>
        <v>321600</v>
      </c>
      <c r="E46" s="84">
        <f>E47</f>
        <v>321600</v>
      </c>
      <c r="F46" s="89"/>
    </row>
    <row r="47" spans="1:6" x14ac:dyDescent="0.2">
      <c r="A47" s="64" t="s">
        <v>469</v>
      </c>
      <c r="B47" s="65"/>
      <c r="C47" s="99" t="s">
        <v>470</v>
      </c>
      <c r="D47" s="83">
        <v>321600</v>
      </c>
      <c r="E47" s="84">
        <v>321600</v>
      </c>
      <c r="F47" s="89"/>
    </row>
    <row r="48" spans="1:6" x14ac:dyDescent="0.2">
      <c r="A48" s="102" t="s">
        <v>192</v>
      </c>
      <c r="B48" s="103" t="s">
        <v>144</v>
      </c>
      <c r="C48" s="104" t="s">
        <v>193</v>
      </c>
      <c r="D48" s="105">
        <f>SUM(D52+D54+D58+D67+D71+D75+D79+D83+D86+D89+D81)+D63</f>
        <v>246700</v>
      </c>
      <c r="E48" s="105">
        <f>SUM(E52+E54+E58+E67+E71+E75+E79+E83+E86+E89+E81+E63)</f>
        <v>245704.92</v>
      </c>
      <c r="F48" s="105" t="e">
        <f>SUM(F52+F54+F58+F67+F71+F75+F79+F83+F86+F89+F81)</f>
        <v>#VALUE!</v>
      </c>
    </row>
    <row r="49" spans="1:6" ht="25.5" x14ac:dyDescent="0.2">
      <c r="A49" s="64" t="s">
        <v>383</v>
      </c>
      <c r="B49" s="65" t="s">
        <v>144</v>
      </c>
      <c r="C49" s="99" t="s">
        <v>385</v>
      </c>
      <c r="D49" s="83">
        <f>D53+D50</f>
        <v>1000</v>
      </c>
      <c r="E49" s="83">
        <v>1000</v>
      </c>
      <c r="F49" s="85">
        <v>0</v>
      </c>
    </row>
    <row r="50" spans="1:6" ht="38.25" x14ac:dyDescent="0.2">
      <c r="A50" s="64" t="s">
        <v>384</v>
      </c>
      <c r="B50" s="65" t="s">
        <v>144</v>
      </c>
      <c r="C50" s="99" t="s">
        <v>386</v>
      </c>
      <c r="D50" s="83">
        <v>500</v>
      </c>
      <c r="E50" s="91">
        <f>E51</f>
        <v>500</v>
      </c>
      <c r="F50" s="85">
        <v>0</v>
      </c>
    </row>
    <row r="51" spans="1:6" ht="25.5" x14ac:dyDescent="0.2">
      <c r="A51" s="64" t="s">
        <v>387</v>
      </c>
      <c r="B51" s="65" t="s">
        <v>144</v>
      </c>
      <c r="C51" s="99" t="s">
        <v>442</v>
      </c>
      <c r="D51" s="83">
        <v>500</v>
      </c>
      <c r="E51" s="91">
        <f>E52</f>
        <v>500</v>
      </c>
      <c r="F51" s="85">
        <v>0</v>
      </c>
    </row>
    <row r="52" spans="1:6" ht="25.5" x14ac:dyDescent="0.2">
      <c r="A52" s="61" t="s">
        <v>169</v>
      </c>
      <c r="B52" s="65" t="s">
        <v>144</v>
      </c>
      <c r="C52" s="99" t="s">
        <v>443</v>
      </c>
      <c r="D52" s="83">
        <v>500</v>
      </c>
      <c r="E52" s="91">
        <v>500</v>
      </c>
      <c r="F52" s="85">
        <v>0</v>
      </c>
    </row>
    <row r="53" spans="1:6" ht="38.25" x14ac:dyDescent="0.2">
      <c r="A53" s="64" t="s">
        <v>388</v>
      </c>
      <c r="B53" s="65" t="s">
        <v>144</v>
      </c>
      <c r="C53" s="99" t="s">
        <v>444</v>
      </c>
      <c r="D53" s="83">
        <v>500</v>
      </c>
      <c r="E53" s="91">
        <v>0</v>
      </c>
      <c r="F53" s="85">
        <v>0</v>
      </c>
    </row>
    <row r="54" spans="1:6" ht="25.5" x14ac:dyDescent="0.2">
      <c r="A54" s="61" t="s">
        <v>169</v>
      </c>
      <c r="B54" s="65" t="s">
        <v>144</v>
      </c>
      <c r="C54" s="99" t="s">
        <v>445</v>
      </c>
      <c r="D54" s="83">
        <v>500</v>
      </c>
      <c r="E54" s="91">
        <v>500</v>
      </c>
      <c r="F54" s="85">
        <v>0</v>
      </c>
    </row>
    <row r="55" spans="1:6" ht="38.25" x14ac:dyDescent="0.2">
      <c r="A55" s="61" t="s">
        <v>409</v>
      </c>
      <c r="B55" s="65" t="s">
        <v>144</v>
      </c>
      <c r="C55" s="99" t="s">
        <v>413</v>
      </c>
      <c r="D55" s="83">
        <v>1000</v>
      </c>
      <c r="E55" s="91">
        <f>E56</f>
        <v>1000</v>
      </c>
      <c r="F55" s="89">
        <v>0</v>
      </c>
    </row>
    <row r="56" spans="1:6" ht="25.5" x14ac:dyDescent="0.2">
      <c r="A56" s="61" t="s">
        <v>410</v>
      </c>
      <c r="B56" s="65" t="s">
        <v>144</v>
      </c>
      <c r="C56" s="99" t="s">
        <v>414</v>
      </c>
      <c r="D56" s="83">
        <v>1000</v>
      </c>
      <c r="E56" s="91">
        <f>E57</f>
        <v>1000</v>
      </c>
      <c r="F56" s="89">
        <v>0</v>
      </c>
    </row>
    <row r="57" spans="1:6" ht="47.25" customHeight="1" x14ac:dyDescent="0.2">
      <c r="A57" s="133" t="s">
        <v>408</v>
      </c>
      <c r="B57" s="65" t="s">
        <v>144</v>
      </c>
      <c r="C57" s="99" t="s">
        <v>411</v>
      </c>
      <c r="D57" s="83">
        <v>1000</v>
      </c>
      <c r="E57" s="91">
        <f>E58</f>
        <v>1000</v>
      </c>
      <c r="F57" s="89">
        <v>0</v>
      </c>
    </row>
    <row r="58" spans="1:6" ht="26.25" customHeight="1" x14ac:dyDescent="0.2">
      <c r="A58" s="61" t="s">
        <v>169</v>
      </c>
      <c r="B58" s="65"/>
      <c r="C58" s="99" t="s">
        <v>412</v>
      </c>
      <c r="D58" s="83">
        <v>1000</v>
      </c>
      <c r="E58" s="91">
        <v>1000</v>
      </c>
      <c r="F58" s="89">
        <v>0</v>
      </c>
    </row>
    <row r="59" spans="1:6" ht="25.5" x14ac:dyDescent="0.2">
      <c r="A59" s="61" t="s">
        <v>183</v>
      </c>
      <c r="B59" s="62" t="s">
        <v>144</v>
      </c>
      <c r="C59" s="101" t="s">
        <v>194</v>
      </c>
      <c r="D59" s="89">
        <f>D60</f>
        <v>244700</v>
      </c>
      <c r="E59" s="91">
        <f>E60</f>
        <v>98419.92</v>
      </c>
      <c r="F59" s="90">
        <f t="shared" ref="F59:F102" si="3">IF(OR(D59="-",IF(E59="-",0,E59)&gt;=IF(D59="-",0,D59)),"-",IF(D59="-",0,D59)-IF(E59="-",0,E59))</f>
        <v>146280.08000000002</v>
      </c>
    </row>
    <row r="60" spans="1:6" x14ac:dyDescent="0.2">
      <c r="A60" s="61" t="s">
        <v>185</v>
      </c>
      <c r="B60" s="62" t="s">
        <v>144</v>
      </c>
      <c r="C60" s="101" t="s">
        <v>195</v>
      </c>
      <c r="D60" s="89">
        <f>D67+D71+D75+D79+D83+D86+D89+D80+D63</f>
        <v>244700</v>
      </c>
      <c r="E60" s="89">
        <f>E64+E68+E84+E80+E75</f>
        <v>98419.92</v>
      </c>
      <c r="F60" s="90">
        <f t="shared" si="3"/>
        <v>146280.08000000002</v>
      </c>
    </row>
    <row r="61" spans="1:6" ht="63.75" x14ac:dyDescent="0.2">
      <c r="A61" s="61" t="s">
        <v>449</v>
      </c>
      <c r="B61" s="62" t="s">
        <v>144</v>
      </c>
      <c r="C61" s="101" t="s">
        <v>446</v>
      </c>
      <c r="D61" s="89">
        <f>D62</f>
        <v>35000</v>
      </c>
      <c r="E61" s="91">
        <f>E62</f>
        <v>35000</v>
      </c>
      <c r="F61" s="90" t="str">
        <f t="shared" si="3"/>
        <v>-</v>
      </c>
    </row>
    <row r="62" spans="1:6" ht="25.5" x14ac:dyDescent="0.2">
      <c r="A62" s="61" t="s">
        <v>171</v>
      </c>
      <c r="B62" s="62" t="s">
        <v>144</v>
      </c>
      <c r="C62" s="101" t="s">
        <v>447</v>
      </c>
      <c r="D62" s="89">
        <f>D63</f>
        <v>35000</v>
      </c>
      <c r="E62" s="91">
        <f>E63</f>
        <v>35000</v>
      </c>
      <c r="F62" s="90" t="str">
        <f t="shared" si="3"/>
        <v>-</v>
      </c>
    </row>
    <row r="63" spans="1:6" ht="25.5" x14ac:dyDescent="0.2">
      <c r="A63" s="61" t="s">
        <v>173</v>
      </c>
      <c r="B63" s="62" t="s">
        <v>144</v>
      </c>
      <c r="C63" s="101" t="s">
        <v>448</v>
      </c>
      <c r="D63" s="89">
        <v>35000</v>
      </c>
      <c r="E63" s="91">
        <v>35000</v>
      </c>
      <c r="F63" s="90" t="str">
        <f t="shared" si="3"/>
        <v>-</v>
      </c>
    </row>
    <row r="64" spans="1:6" ht="76.5" x14ac:dyDescent="0.2">
      <c r="A64" s="61" t="s">
        <v>196</v>
      </c>
      <c r="B64" s="62" t="s">
        <v>144</v>
      </c>
      <c r="C64" s="101" t="s">
        <v>197</v>
      </c>
      <c r="D64" s="89">
        <f t="shared" ref="D64:E65" si="4">D65</f>
        <v>35000</v>
      </c>
      <c r="E64" s="91">
        <f>E65</f>
        <v>34997.64</v>
      </c>
      <c r="F64" s="90">
        <f t="shared" si="3"/>
        <v>2.3600000000005821</v>
      </c>
    </row>
    <row r="65" spans="1:6" ht="25.5" x14ac:dyDescent="0.2">
      <c r="A65" s="61" t="s">
        <v>169</v>
      </c>
      <c r="B65" s="62" t="s">
        <v>144</v>
      </c>
      <c r="C65" s="101" t="s">
        <v>198</v>
      </c>
      <c r="D65" s="89">
        <f t="shared" si="4"/>
        <v>35000</v>
      </c>
      <c r="E65" s="91">
        <f t="shared" si="4"/>
        <v>34997.64</v>
      </c>
      <c r="F65" s="90">
        <f t="shared" si="3"/>
        <v>2.3600000000005821</v>
      </c>
    </row>
    <row r="66" spans="1:6" ht="25.5" x14ac:dyDescent="0.2">
      <c r="A66" s="61" t="s">
        <v>171</v>
      </c>
      <c r="B66" s="62" t="s">
        <v>144</v>
      </c>
      <c r="C66" s="101" t="s">
        <v>199</v>
      </c>
      <c r="D66" s="89">
        <f>D67</f>
        <v>35000</v>
      </c>
      <c r="E66" s="91">
        <f>E67</f>
        <v>34997.64</v>
      </c>
      <c r="F66" s="90">
        <f t="shared" si="3"/>
        <v>2.3600000000005821</v>
      </c>
    </row>
    <row r="67" spans="1:6" ht="25.5" x14ac:dyDescent="0.2">
      <c r="A67" s="61" t="s">
        <v>173</v>
      </c>
      <c r="B67" s="62" t="s">
        <v>144</v>
      </c>
      <c r="C67" s="101" t="s">
        <v>200</v>
      </c>
      <c r="D67" s="89">
        <v>35000</v>
      </c>
      <c r="E67" s="91">
        <v>34997.64</v>
      </c>
      <c r="F67" s="90">
        <f t="shared" si="3"/>
        <v>2.3600000000005821</v>
      </c>
    </row>
    <row r="68" spans="1:6" ht="63.75" x14ac:dyDescent="0.2">
      <c r="A68" s="61" t="s">
        <v>201</v>
      </c>
      <c r="B68" s="62" t="s">
        <v>144</v>
      </c>
      <c r="C68" s="101" t="s">
        <v>202</v>
      </c>
      <c r="D68" s="89">
        <f>D69</f>
        <v>41400</v>
      </c>
      <c r="E68" s="91">
        <f>E69</f>
        <v>41400</v>
      </c>
      <c r="F68" s="90" t="str">
        <f t="shared" si="3"/>
        <v>-</v>
      </c>
    </row>
    <row r="69" spans="1:6" ht="25.5" x14ac:dyDescent="0.2">
      <c r="A69" s="61" t="s">
        <v>169</v>
      </c>
      <c r="B69" s="62" t="s">
        <v>144</v>
      </c>
      <c r="C69" s="101" t="s">
        <v>203</v>
      </c>
      <c r="D69" s="89">
        <f>D71</f>
        <v>41400</v>
      </c>
      <c r="E69" s="91">
        <f>E70</f>
        <v>41400</v>
      </c>
      <c r="F69" s="90" t="str">
        <f t="shared" si="3"/>
        <v>-</v>
      </c>
    </row>
    <row r="70" spans="1:6" ht="25.5" x14ac:dyDescent="0.2">
      <c r="A70" s="67" t="s">
        <v>171</v>
      </c>
      <c r="B70" s="62" t="s">
        <v>144</v>
      </c>
      <c r="C70" s="101" t="s">
        <v>204</v>
      </c>
      <c r="D70" s="89">
        <f>D71</f>
        <v>41400</v>
      </c>
      <c r="E70" s="91">
        <f>E71</f>
        <v>41400</v>
      </c>
      <c r="F70" s="90" t="str">
        <f t="shared" si="3"/>
        <v>-</v>
      </c>
    </row>
    <row r="71" spans="1:6" ht="25.5" x14ac:dyDescent="0.2">
      <c r="A71" s="68" t="s">
        <v>173</v>
      </c>
      <c r="B71" s="135" t="s">
        <v>144</v>
      </c>
      <c r="C71" s="101" t="s">
        <v>205</v>
      </c>
      <c r="D71" s="89">
        <v>41400</v>
      </c>
      <c r="E71" s="91">
        <v>41400</v>
      </c>
      <c r="F71" s="90" t="str">
        <f t="shared" si="3"/>
        <v>-</v>
      </c>
    </row>
    <row r="72" spans="1:6" ht="66" customHeight="1" x14ac:dyDescent="0.2">
      <c r="A72" s="68" t="s">
        <v>418</v>
      </c>
      <c r="B72" s="135" t="s">
        <v>144</v>
      </c>
      <c r="C72" s="101" t="s">
        <v>419</v>
      </c>
      <c r="D72" s="83">
        <f t="shared" ref="D72:E74" si="5">D73</f>
        <v>0</v>
      </c>
      <c r="E72" s="84">
        <f t="shared" si="5"/>
        <v>0</v>
      </c>
      <c r="F72" s="85">
        <f>D72-E72</f>
        <v>0</v>
      </c>
    </row>
    <row r="73" spans="1:6" ht="25.5" x14ac:dyDescent="0.2">
      <c r="A73" s="68" t="s">
        <v>169</v>
      </c>
      <c r="B73" s="135" t="s">
        <v>144</v>
      </c>
      <c r="C73" s="101" t="s">
        <v>420</v>
      </c>
      <c r="D73" s="83">
        <f t="shared" si="5"/>
        <v>0</v>
      </c>
      <c r="E73" s="84">
        <f t="shared" si="5"/>
        <v>0</v>
      </c>
      <c r="F73" s="85">
        <f t="shared" ref="F73:F79" si="6">D73-E73</f>
        <v>0</v>
      </c>
    </row>
    <row r="74" spans="1:6" ht="25.5" x14ac:dyDescent="0.2">
      <c r="A74" s="68" t="s">
        <v>171</v>
      </c>
      <c r="B74" s="135" t="s">
        <v>144</v>
      </c>
      <c r="C74" s="101" t="s">
        <v>421</v>
      </c>
      <c r="D74" s="83">
        <f t="shared" si="5"/>
        <v>0</v>
      </c>
      <c r="E74" s="84">
        <f t="shared" si="5"/>
        <v>0</v>
      </c>
      <c r="F74" s="85">
        <f t="shared" si="6"/>
        <v>0</v>
      </c>
    </row>
    <row r="75" spans="1:6" ht="25.5" x14ac:dyDescent="0.2">
      <c r="A75" s="136" t="s">
        <v>173</v>
      </c>
      <c r="B75" s="135" t="s">
        <v>144</v>
      </c>
      <c r="C75" s="101" t="s">
        <v>422</v>
      </c>
      <c r="D75" s="83">
        <v>0</v>
      </c>
      <c r="E75" s="84">
        <v>0</v>
      </c>
      <c r="F75" s="85">
        <f t="shared" si="6"/>
        <v>0</v>
      </c>
    </row>
    <row r="76" spans="1:6" ht="51" x14ac:dyDescent="0.2">
      <c r="A76" s="68" t="s">
        <v>424</v>
      </c>
      <c r="B76" s="135" t="s">
        <v>144</v>
      </c>
      <c r="C76" s="101" t="s">
        <v>423</v>
      </c>
      <c r="D76" s="83">
        <f>D77</f>
        <v>88300</v>
      </c>
      <c r="E76" s="84">
        <f t="shared" ref="D76:E78" si="7">E77</f>
        <v>88285</v>
      </c>
      <c r="F76" s="85">
        <f t="shared" si="6"/>
        <v>15</v>
      </c>
    </row>
    <row r="77" spans="1:6" ht="25.5" x14ac:dyDescent="0.2">
      <c r="A77" s="68" t="s">
        <v>169</v>
      </c>
      <c r="B77" s="135" t="s">
        <v>144</v>
      </c>
      <c r="C77" s="101" t="s">
        <v>425</v>
      </c>
      <c r="D77" s="83">
        <f t="shared" si="7"/>
        <v>88300</v>
      </c>
      <c r="E77" s="84">
        <f t="shared" si="7"/>
        <v>88285</v>
      </c>
      <c r="F77" s="85">
        <f t="shared" si="6"/>
        <v>15</v>
      </c>
    </row>
    <row r="78" spans="1:6" ht="25.5" x14ac:dyDescent="0.2">
      <c r="A78" s="68" t="s">
        <v>171</v>
      </c>
      <c r="B78" s="135" t="s">
        <v>144</v>
      </c>
      <c r="C78" s="101" t="s">
        <v>426</v>
      </c>
      <c r="D78" s="83">
        <f t="shared" si="7"/>
        <v>88300</v>
      </c>
      <c r="E78" s="84">
        <f t="shared" si="7"/>
        <v>88285</v>
      </c>
      <c r="F78" s="85">
        <f t="shared" si="6"/>
        <v>15</v>
      </c>
    </row>
    <row r="79" spans="1:6" ht="25.5" x14ac:dyDescent="0.2">
      <c r="A79" s="136" t="s">
        <v>173</v>
      </c>
      <c r="B79" s="135" t="s">
        <v>144</v>
      </c>
      <c r="C79" s="101" t="s">
        <v>427</v>
      </c>
      <c r="D79" s="83">
        <v>88300</v>
      </c>
      <c r="E79" s="84">
        <v>88285</v>
      </c>
      <c r="F79" s="85">
        <f t="shared" si="6"/>
        <v>15</v>
      </c>
    </row>
    <row r="80" spans="1:6" ht="63.75" x14ac:dyDescent="0.2">
      <c r="A80" s="134" t="s">
        <v>437</v>
      </c>
      <c r="B80" s="70" t="s">
        <v>144</v>
      </c>
      <c r="C80" s="101" t="s">
        <v>435</v>
      </c>
      <c r="D80" s="83">
        <f>D81</f>
        <v>22000</v>
      </c>
      <c r="E80" s="84">
        <f>E81</f>
        <v>22000</v>
      </c>
      <c r="F80" s="85">
        <f>D80-E80</f>
        <v>0</v>
      </c>
    </row>
    <row r="81" spans="1:6" ht="25.5" x14ac:dyDescent="0.2">
      <c r="A81" s="134" t="s">
        <v>173</v>
      </c>
      <c r="B81" s="70" t="s">
        <v>144</v>
      </c>
      <c r="C81" s="101" t="s">
        <v>436</v>
      </c>
      <c r="D81" s="83">
        <v>22000</v>
      </c>
      <c r="E81" s="84">
        <v>22000</v>
      </c>
      <c r="F81" s="85">
        <f>D81-E81</f>
        <v>0</v>
      </c>
    </row>
    <row r="82" spans="1:6" ht="76.5" x14ac:dyDescent="0.2">
      <c r="A82" s="66" t="s">
        <v>404</v>
      </c>
      <c r="B82" s="62" t="s">
        <v>144</v>
      </c>
      <c r="C82" s="101" t="s">
        <v>434</v>
      </c>
      <c r="D82" s="83">
        <f>D83</f>
        <v>2000</v>
      </c>
      <c r="E82" s="84">
        <f>E83</f>
        <v>2000</v>
      </c>
      <c r="F82" s="85">
        <v>0</v>
      </c>
    </row>
    <row r="83" spans="1:6" x14ac:dyDescent="0.2">
      <c r="A83" s="61" t="s">
        <v>134</v>
      </c>
      <c r="B83" s="62" t="s">
        <v>144</v>
      </c>
      <c r="C83" s="101" t="s">
        <v>415</v>
      </c>
      <c r="D83" s="83">
        <v>2000</v>
      </c>
      <c r="E83" s="84">
        <v>2000</v>
      </c>
      <c r="F83" s="85">
        <v>0</v>
      </c>
    </row>
    <row r="84" spans="1:6" ht="51" x14ac:dyDescent="0.2">
      <c r="A84" s="61" t="s">
        <v>206</v>
      </c>
      <c r="B84" s="62" t="s">
        <v>144</v>
      </c>
      <c r="C84" s="101" t="s">
        <v>207</v>
      </c>
      <c r="D84" s="89">
        <f>D86+D89</f>
        <v>21000</v>
      </c>
      <c r="E84" s="91">
        <f>E85</f>
        <v>22.28</v>
      </c>
      <c r="F84" s="90">
        <f t="shared" si="3"/>
        <v>20977.72</v>
      </c>
    </row>
    <row r="85" spans="1:6" ht="25.5" x14ac:dyDescent="0.2">
      <c r="A85" s="61" t="s">
        <v>171</v>
      </c>
      <c r="B85" s="62" t="s">
        <v>144</v>
      </c>
      <c r="C85" s="101" t="s">
        <v>416</v>
      </c>
      <c r="D85" s="89">
        <f>D86</f>
        <v>1000</v>
      </c>
      <c r="E85" s="91">
        <f>E86</f>
        <v>22.28</v>
      </c>
      <c r="F85" s="90">
        <f t="shared" si="3"/>
        <v>977.72</v>
      </c>
    </row>
    <row r="86" spans="1:6" ht="25.5" x14ac:dyDescent="0.2">
      <c r="A86" s="61" t="s">
        <v>173</v>
      </c>
      <c r="B86" s="62" t="s">
        <v>144</v>
      </c>
      <c r="C86" s="101" t="s">
        <v>417</v>
      </c>
      <c r="D86" s="89">
        <v>1000</v>
      </c>
      <c r="E86" s="91">
        <v>22.28</v>
      </c>
      <c r="F86" s="90">
        <f t="shared" si="3"/>
        <v>977.72</v>
      </c>
    </row>
    <row r="87" spans="1:6" x14ac:dyDescent="0.2">
      <c r="A87" s="61" t="s">
        <v>177</v>
      </c>
      <c r="B87" s="62" t="s">
        <v>144</v>
      </c>
      <c r="C87" s="101" t="s">
        <v>208</v>
      </c>
      <c r="D87" s="89">
        <f t="shared" ref="D87:E88" si="8">D88</f>
        <v>20000</v>
      </c>
      <c r="E87" s="91">
        <f t="shared" si="8"/>
        <v>20000</v>
      </c>
      <c r="F87" s="90" t="str">
        <f t="shared" si="3"/>
        <v>-</v>
      </c>
    </row>
    <row r="88" spans="1:6" x14ac:dyDescent="0.2">
      <c r="A88" s="61" t="s">
        <v>178</v>
      </c>
      <c r="B88" s="62" t="s">
        <v>144</v>
      </c>
      <c r="C88" s="101" t="s">
        <v>209</v>
      </c>
      <c r="D88" s="89">
        <f t="shared" si="8"/>
        <v>20000</v>
      </c>
      <c r="E88" s="91">
        <f t="shared" si="8"/>
        <v>20000</v>
      </c>
      <c r="F88" s="90" t="str">
        <f t="shared" si="3"/>
        <v>-</v>
      </c>
    </row>
    <row r="89" spans="1:6" x14ac:dyDescent="0.2">
      <c r="A89" s="61" t="s">
        <v>181</v>
      </c>
      <c r="B89" s="62" t="s">
        <v>144</v>
      </c>
      <c r="C89" s="101" t="s">
        <v>210</v>
      </c>
      <c r="D89" s="89">
        <v>20000</v>
      </c>
      <c r="E89" s="91">
        <v>20000</v>
      </c>
      <c r="F89" s="90" t="str">
        <f t="shared" si="3"/>
        <v>-</v>
      </c>
    </row>
    <row r="90" spans="1:6" s="108" customFormat="1" x14ac:dyDescent="0.2">
      <c r="A90" s="102" t="s">
        <v>211</v>
      </c>
      <c r="B90" s="103" t="s">
        <v>144</v>
      </c>
      <c r="C90" s="104" t="s">
        <v>212</v>
      </c>
      <c r="D90" s="105">
        <f t="shared" ref="D90:E93" si="9">D91</f>
        <v>240200</v>
      </c>
      <c r="E90" s="106">
        <f t="shared" si="9"/>
        <v>240200</v>
      </c>
      <c r="F90" s="107" t="str">
        <f t="shared" si="3"/>
        <v>-</v>
      </c>
    </row>
    <row r="91" spans="1:6" x14ac:dyDescent="0.2">
      <c r="A91" s="102" t="s">
        <v>213</v>
      </c>
      <c r="B91" s="103" t="s">
        <v>144</v>
      </c>
      <c r="C91" s="104" t="s">
        <v>214</v>
      </c>
      <c r="D91" s="105">
        <f t="shared" si="9"/>
        <v>240200</v>
      </c>
      <c r="E91" s="106">
        <f t="shared" si="9"/>
        <v>240200</v>
      </c>
      <c r="F91" s="107" t="str">
        <f t="shared" si="3"/>
        <v>-</v>
      </c>
    </row>
    <row r="92" spans="1:6" ht="25.5" x14ac:dyDescent="0.2">
      <c r="A92" s="61" t="s">
        <v>183</v>
      </c>
      <c r="B92" s="62" t="s">
        <v>144</v>
      </c>
      <c r="C92" s="101" t="s">
        <v>215</v>
      </c>
      <c r="D92" s="89">
        <f t="shared" si="9"/>
        <v>240200</v>
      </c>
      <c r="E92" s="91">
        <f t="shared" si="9"/>
        <v>240200</v>
      </c>
      <c r="F92" s="90" t="str">
        <f t="shared" si="3"/>
        <v>-</v>
      </c>
    </row>
    <row r="93" spans="1:6" x14ac:dyDescent="0.2">
      <c r="A93" s="61" t="s">
        <v>185</v>
      </c>
      <c r="B93" s="62" t="s">
        <v>144</v>
      </c>
      <c r="C93" s="101" t="s">
        <v>216</v>
      </c>
      <c r="D93" s="89">
        <f t="shared" si="9"/>
        <v>240200</v>
      </c>
      <c r="E93" s="91">
        <f t="shared" si="9"/>
        <v>240200</v>
      </c>
      <c r="F93" s="90" t="str">
        <f t="shared" si="3"/>
        <v>-</v>
      </c>
    </row>
    <row r="94" spans="1:6" ht="63.75" x14ac:dyDescent="0.2">
      <c r="A94" s="61" t="s">
        <v>217</v>
      </c>
      <c r="B94" s="62" t="s">
        <v>144</v>
      </c>
      <c r="C94" s="101" t="s">
        <v>218</v>
      </c>
      <c r="D94" s="89">
        <f>SUM(D97+D98+D101)</f>
        <v>240200</v>
      </c>
      <c r="E94" s="91">
        <f>E95+E99</f>
        <v>240200</v>
      </c>
      <c r="F94" s="90" t="str">
        <f t="shared" si="3"/>
        <v>-</v>
      </c>
    </row>
    <row r="95" spans="1:6" ht="63.75" x14ac:dyDescent="0.2">
      <c r="A95" s="61" t="s">
        <v>157</v>
      </c>
      <c r="B95" s="62" t="s">
        <v>144</v>
      </c>
      <c r="C95" s="101" t="s">
        <v>219</v>
      </c>
      <c r="D95" s="89">
        <f>D96</f>
        <v>212436.85</v>
      </c>
      <c r="E95" s="91">
        <f>E96</f>
        <v>212436.85</v>
      </c>
      <c r="F95" s="90" t="str">
        <f t="shared" si="3"/>
        <v>-</v>
      </c>
    </row>
    <row r="96" spans="1:6" ht="25.5" x14ac:dyDescent="0.2">
      <c r="A96" s="61" t="s">
        <v>159</v>
      </c>
      <c r="B96" s="62" t="s">
        <v>144</v>
      </c>
      <c r="C96" s="101" t="s">
        <v>220</v>
      </c>
      <c r="D96" s="89">
        <f>D97+D98</f>
        <v>212436.85</v>
      </c>
      <c r="E96" s="91">
        <f>E97+E98</f>
        <v>212436.85</v>
      </c>
      <c r="F96" s="90" t="str">
        <f t="shared" si="3"/>
        <v>-</v>
      </c>
    </row>
    <row r="97" spans="1:6" ht="25.5" x14ac:dyDescent="0.2">
      <c r="A97" s="61" t="s">
        <v>161</v>
      </c>
      <c r="B97" s="62" t="s">
        <v>144</v>
      </c>
      <c r="C97" s="101" t="s">
        <v>221</v>
      </c>
      <c r="D97" s="89">
        <v>164089.76</v>
      </c>
      <c r="E97" s="91">
        <v>164089.76</v>
      </c>
      <c r="F97" s="90" t="str">
        <f t="shared" si="3"/>
        <v>-</v>
      </c>
    </row>
    <row r="98" spans="1:6" ht="51" x14ac:dyDescent="0.2">
      <c r="A98" s="61" t="s">
        <v>165</v>
      </c>
      <c r="B98" s="62" t="s">
        <v>144</v>
      </c>
      <c r="C98" s="101" t="s">
        <v>222</v>
      </c>
      <c r="D98" s="89">
        <v>48347.09</v>
      </c>
      <c r="E98" s="91">
        <v>48347.09</v>
      </c>
      <c r="F98" s="90" t="str">
        <f t="shared" si="3"/>
        <v>-</v>
      </c>
    </row>
    <row r="99" spans="1:6" ht="25.5" x14ac:dyDescent="0.2">
      <c r="A99" s="61" t="s">
        <v>169</v>
      </c>
      <c r="B99" s="62" t="s">
        <v>144</v>
      </c>
      <c r="C99" s="101" t="s">
        <v>223</v>
      </c>
      <c r="D99" s="89">
        <f>D100</f>
        <v>27763.15</v>
      </c>
      <c r="E99" s="91">
        <f>E100</f>
        <v>27763.15</v>
      </c>
      <c r="F99" s="90" t="str">
        <f t="shared" si="3"/>
        <v>-</v>
      </c>
    </row>
    <row r="100" spans="1:6" ht="25.5" x14ac:dyDescent="0.2">
      <c r="A100" s="61" t="s">
        <v>171</v>
      </c>
      <c r="B100" s="62" t="s">
        <v>144</v>
      </c>
      <c r="C100" s="101" t="s">
        <v>224</v>
      </c>
      <c r="D100" s="89">
        <f>D101</f>
        <v>27763.15</v>
      </c>
      <c r="E100" s="91">
        <f>E101</f>
        <v>27763.15</v>
      </c>
      <c r="F100" s="90" t="str">
        <f t="shared" si="3"/>
        <v>-</v>
      </c>
    </row>
    <row r="101" spans="1:6" ht="25.5" x14ac:dyDescent="0.2">
      <c r="A101" s="61" t="s">
        <v>173</v>
      </c>
      <c r="B101" s="62" t="s">
        <v>144</v>
      </c>
      <c r="C101" s="101" t="s">
        <v>225</v>
      </c>
      <c r="D101" s="89">
        <v>27763.15</v>
      </c>
      <c r="E101" s="91">
        <v>27763.15</v>
      </c>
      <c r="F101" s="90" t="str">
        <f t="shared" si="3"/>
        <v>-</v>
      </c>
    </row>
    <row r="102" spans="1:6" ht="25.5" x14ac:dyDescent="0.2">
      <c r="A102" s="102" t="s">
        <v>226</v>
      </c>
      <c r="B102" s="103" t="s">
        <v>144</v>
      </c>
      <c r="C102" s="104" t="s">
        <v>227</v>
      </c>
      <c r="D102" s="105">
        <f t="shared" ref="D102:D108" si="10">D103</f>
        <v>3000</v>
      </c>
      <c r="E102" s="106">
        <f t="shared" ref="E102:E108" si="11">E103</f>
        <v>2166</v>
      </c>
      <c r="F102" s="107">
        <f t="shared" si="3"/>
        <v>834</v>
      </c>
    </row>
    <row r="103" spans="1:6" ht="38.25" x14ac:dyDescent="0.2">
      <c r="A103" s="102" t="s">
        <v>228</v>
      </c>
      <c r="B103" s="103" t="s">
        <v>144</v>
      </c>
      <c r="C103" s="104" t="s">
        <v>486</v>
      </c>
      <c r="D103" s="105">
        <f t="shared" si="10"/>
        <v>3000</v>
      </c>
      <c r="E103" s="106">
        <f t="shared" si="11"/>
        <v>2166</v>
      </c>
      <c r="F103" s="107">
        <f t="shared" ref="F103:F145" si="12">IF(OR(D103="-",IF(E103="-",0,E103)&gt;=IF(D103="-",0,D103)),"-",IF(D103="-",0,D103)-IF(E103="-",0,E103))</f>
        <v>834</v>
      </c>
    </row>
    <row r="104" spans="1:6" ht="63.75" x14ac:dyDescent="0.2">
      <c r="A104" s="61" t="s">
        <v>229</v>
      </c>
      <c r="B104" s="62" t="s">
        <v>144</v>
      </c>
      <c r="C104" s="101" t="s">
        <v>487</v>
      </c>
      <c r="D104" s="89">
        <f t="shared" si="10"/>
        <v>3000</v>
      </c>
      <c r="E104" s="91">
        <f t="shared" si="11"/>
        <v>2166</v>
      </c>
      <c r="F104" s="90">
        <f t="shared" si="12"/>
        <v>834</v>
      </c>
    </row>
    <row r="105" spans="1:6" x14ac:dyDescent="0.2">
      <c r="A105" s="61" t="s">
        <v>230</v>
      </c>
      <c r="B105" s="62" t="s">
        <v>144</v>
      </c>
      <c r="C105" s="101" t="s">
        <v>488</v>
      </c>
      <c r="D105" s="89">
        <f t="shared" si="10"/>
        <v>3000</v>
      </c>
      <c r="E105" s="91">
        <f t="shared" si="11"/>
        <v>2166</v>
      </c>
      <c r="F105" s="90">
        <f t="shared" si="12"/>
        <v>834</v>
      </c>
    </row>
    <row r="106" spans="1:6" ht="89.25" x14ac:dyDescent="0.2">
      <c r="A106" s="63" t="s">
        <v>231</v>
      </c>
      <c r="B106" s="62" t="s">
        <v>144</v>
      </c>
      <c r="C106" s="101" t="s">
        <v>489</v>
      </c>
      <c r="D106" s="89">
        <f t="shared" si="10"/>
        <v>3000</v>
      </c>
      <c r="E106" s="91">
        <f t="shared" si="11"/>
        <v>2166</v>
      </c>
      <c r="F106" s="90">
        <f t="shared" si="12"/>
        <v>834</v>
      </c>
    </row>
    <row r="107" spans="1:6" ht="25.5" x14ac:dyDescent="0.2">
      <c r="A107" s="61" t="s">
        <v>169</v>
      </c>
      <c r="B107" s="62" t="s">
        <v>144</v>
      </c>
      <c r="C107" s="101" t="s">
        <v>490</v>
      </c>
      <c r="D107" s="89">
        <f t="shared" si="10"/>
        <v>3000</v>
      </c>
      <c r="E107" s="91">
        <f t="shared" si="11"/>
        <v>2166</v>
      </c>
      <c r="F107" s="90">
        <f t="shared" si="12"/>
        <v>834</v>
      </c>
    </row>
    <row r="108" spans="1:6" ht="25.5" x14ac:dyDescent="0.2">
      <c r="A108" s="61" t="s">
        <v>171</v>
      </c>
      <c r="B108" s="62" t="s">
        <v>144</v>
      </c>
      <c r="C108" s="101" t="s">
        <v>491</v>
      </c>
      <c r="D108" s="89">
        <f t="shared" si="10"/>
        <v>3000</v>
      </c>
      <c r="E108" s="91">
        <f t="shared" si="11"/>
        <v>2166</v>
      </c>
      <c r="F108" s="90">
        <f t="shared" si="12"/>
        <v>834</v>
      </c>
    </row>
    <row r="109" spans="1:6" ht="25.5" x14ac:dyDescent="0.2">
      <c r="A109" s="61" t="s">
        <v>173</v>
      </c>
      <c r="B109" s="62" t="s">
        <v>144</v>
      </c>
      <c r="C109" s="101" t="s">
        <v>492</v>
      </c>
      <c r="D109" s="89">
        <v>3000</v>
      </c>
      <c r="E109" s="91">
        <v>2166</v>
      </c>
      <c r="F109" s="90">
        <f t="shared" si="12"/>
        <v>834</v>
      </c>
    </row>
    <row r="110" spans="1:6" ht="89.25" x14ac:dyDescent="0.2">
      <c r="A110" s="63" t="s">
        <v>371</v>
      </c>
      <c r="B110" s="65" t="s">
        <v>144</v>
      </c>
      <c r="C110" s="101" t="s">
        <v>493</v>
      </c>
      <c r="D110" s="83">
        <v>0</v>
      </c>
      <c r="E110" s="84">
        <v>0</v>
      </c>
      <c r="F110" s="85">
        <v>0</v>
      </c>
    </row>
    <row r="111" spans="1:6" ht="25.5" x14ac:dyDescent="0.2">
      <c r="A111" s="61" t="s">
        <v>171</v>
      </c>
      <c r="B111" s="65"/>
      <c r="C111" s="101" t="s">
        <v>494</v>
      </c>
      <c r="D111" s="83">
        <v>0</v>
      </c>
      <c r="E111" s="84">
        <v>0</v>
      </c>
      <c r="F111" s="85">
        <v>0</v>
      </c>
    </row>
    <row r="112" spans="1:6" s="108" customFormat="1" x14ac:dyDescent="0.2">
      <c r="A112" s="102" t="s">
        <v>232</v>
      </c>
      <c r="B112" s="103" t="s">
        <v>144</v>
      </c>
      <c r="C112" s="104" t="s">
        <v>233</v>
      </c>
      <c r="D112" s="105">
        <f>D113+D127+D124</f>
        <v>2153500</v>
      </c>
      <c r="E112" s="105">
        <f>E113+E127+E124</f>
        <v>2017857.1</v>
      </c>
      <c r="F112" s="107">
        <f t="shared" si="12"/>
        <v>135642.89999999991</v>
      </c>
    </row>
    <row r="113" spans="1:6" x14ac:dyDescent="0.2">
      <c r="A113" s="102" t="s">
        <v>234</v>
      </c>
      <c r="B113" s="103" t="s">
        <v>144</v>
      </c>
      <c r="C113" s="104" t="s">
        <v>235</v>
      </c>
      <c r="D113" s="105">
        <f>D119+D120</f>
        <v>227600</v>
      </c>
      <c r="E113" s="105">
        <f>E119+E120</f>
        <v>220965.89</v>
      </c>
      <c r="F113" s="107">
        <f t="shared" si="12"/>
        <v>6634.109999999986</v>
      </c>
    </row>
    <row r="114" spans="1:6" ht="38.25" x14ac:dyDescent="0.2">
      <c r="A114" s="61" t="s">
        <v>236</v>
      </c>
      <c r="B114" s="62" t="s">
        <v>144</v>
      </c>
      <c r="C114" s="101" t="s">
        <v>237</v>
      </c>
      <c r="D114" s="89">
        <f t="shared" ref="D114:E118" si="13">D115</f>
        <v>9600</v>
      </c>
      <c r="E114" s="84">
        <f t="shared" si="13"/>
        <v>3365.89</v>
      </c>
      <c r="F114" s="90">
        <f t="shared" si="12"/>
        <v>6234.1100000000006</v>
      </c>
    </row>
    <row r="115" spans="1:6" ht="25.5" x14ac:dyDescent="0.2">
      <c r="A115" s="61" t="s">
        <v>238</v>
      </c>
      <c r="B115" s="62" t="s">
        <v>144</v>
      </c>
      <c r="C115" s="101" t="s">
        <v>239</v>
      </c>
      <c r="D115" s="89">
        <f t="shared" si="13"/>
        <v>9600</v>
      </c>
      <c r="E115" s="84">
        <f t="shared" si="13"/>
        <v>3365.89</v>
      </c>
      <c r="F115" s="90">
        <f t="shared" si="12"/>
        <v>6234.1100000000006</v>
      </c>
    </row>
    <row r="116" spans="1:6" ht="89.25" x14ac:dyDescent="0.2">
      <c r="A116" s="63" t="s">
        <v>240</v>
      </c>
      <c r="B116" s="62" t="s">
        <v>144</v>
      </c>
      <c r="C116" s="101" t="s">
        <v>241</v>
      </c>
      <c r="D116" s="89">
        <f t="shared" si="13"/>
        <v>9600</v>
      </c>
      <c r="E116" s="84">
        <f t="shared" si="13"/>
        <v>3365.89</v>
      </c>
      <c r="F116" s="90">
        <f t="shared" si="12"/>
        <v>6234.1100000000006</v>
      </c>
    </row>
    <row r="117" spans="1:6" ht="25.5" x14ac:dyDescent="0.2">
      <c r="A117" s="61" t="s">
        <v>169</v>
      </c>
      <c r="B117" s="62" t="s">
        <v>144</v>
      </c>
      <c r="C117" s="101" t="s">
        <v>242</v>
      </c>
      <c r="D117" s="89">
        <f t="shared" si="13"/>
        <v>9600</v>
      </c>
      <c r="E117" s="84">
        <f t="shared" si="13"/>
        <v>3365.89</v>
      </c>
      <c r="F117" s="90">
        <f t="shared" si="12"/>
        <v>6234.1100000000006</v>
      </c>
    </row>
    <row r="118" spans="1:6" ht="25.5" x14ac:dyDescent="0.2">
      <c r="A118" s="61" t="s">
        <v>171</v>
      </c>
      <c r="B118" s="62" t="s">
        <v>144</v>
      </c>
      <c r="C118" s="101" t="s">
        <v>243</v>
      </c>
      <c r="D118" s="89">
        <f t="shared" si="13"/>
        <v>9600</v>
      </c>
      <c r="E118" s="84">
        <f t="shared" si="13"/>
        <v>3365.89</v>
      </c>
      <c r="F118" s="90">
        <f t="shared" si="12"/>
        <v>6234.1100000000006</v>
      </c>
    </row>
    <row r="119" spans="1:6" ht="25.5" x14ac:dyDescent="0.2">
      <c r="A119" s="67" t="s">
        <v>173</v>
      </c>
      <c r="B119" s="135" t="s">
        <v>144</v>
      </c>
      <c r="C119" s="174" t="s">
        <v>244</v>
      </c>
      <c r="D119" s="89">
        <v>9600</v>
      </c>
      <c r="E119" s="84">
        <v>3365.89</v>
      </c>
      <c r="F119" s="90">
        <f t="shared" si="12"/>
        <v>6234.1100000000006</v>
      </c>
    </row>
    <row r="120" spans="1:6" ht="125.25" customHeight="1" x14ac:dyDescent="0.2">
      <c r="A120" s="68" t="s">
        <v>478</v>
      </c>
      <c r="B120" s="135" t="s">
        <v>144</v>
      </c>
      <c r="C120" s="174" t="s">
        <v>479</v>
      </c>
      <c r="D120" s="89">
        <f t="shared" ref="D120:E122" si="14">D121</f>
        <v>218000</v>
      </c>
      <c r="E120" s="89">
        <f t="shared" si="14"/>
        <v>217600</v>
      </c>
      <c r="F120" s="89">
        <f t="shared" si="12"/>
        <v>400</v>
      </c>
    </row>
    <row r="121" spans="1:6" ht="25.5" x14ac:dyDescent="0.2">
      <c r="A121" s="61" t="s">
        <v>169</v>
      </c>
      <c r="B121" s="70"/>
      <c r="C121" s="141" t="s">
        <v>480</v>
      </c>
      <c r="D121" s="89">
        <f t="shared" si="14"/>
        <v>218000</v>
      </c>
      <c r="E121" s="89">
        <f t="shared" si="14"/>
        <v>217600</v>
      </c>
      <c r="F121" s="89">
        <f>D121-E121</f>
        <v>400</v>
      </c>
    </row>
    <row r="122" spans="1:6" ht="25.5" x14ac:dyDescent="0.2">
      <c r="A122" s="67" t="s">
        <v>171</v>
      </c>
      <c r="B122" s="70"/>
      <c r="C122" s="141" t="s">
        <v>481</v>
      </c>
      <c r="D122" s="89">
        <f t="shared" si="14"/>
        <v>218000</v>
      </c>
      <c r="E122" s="89">
        <f t="shared" si="14"/>
        <v>217600</v>
      </c>
      <c r="F122" s="89">
        <f t="shared" ref="F122:F123" si="15">D122-E122</f>
        <v>400</v>
      </c>
    </row>
    <row r="123" spans="1:6" ht="25.5" x14ac:dyDescent="0.2">
      <c r="A123" s="68" t="s">
        <v>173</v>
      </c>
      <c r="B123" s="62"/>
      <c r="C123" s="141" t="s">
        <v>482</v>
      </c>
      <c r="D123" s="89">
        <v>218000</v>
      </c>
      <c r="E123" s="89">
        <v>217600</v>
      </c>
      <c r="F123" s="89">
        <f t="shared" si="15"/>
        <v>400</v>
      </c>
    </row>
    <row r="124" spans="1:6" x14ac:dyDescent="0.2">
      <c r="A124" s="113" t="s">
        <v>506</v>
      </c>
      <c r="B124" s="109"/>
      <c r="C124" s="176" t="s">
        <v>509</v>
      </c>
      <c r="D124" s="110">
        <f>D125</f>
        <v>6500</v>
      </c>
      <c r="E124" s="110">
        <f>E125</f>
        <v>6249.4</v>
      </c>
      <c r="F124" s="89"/>
    </row>
    <row r="125" spans="1:6" ht="76.5" x14ac:dyDescent="0.2">
      <c r="A125" s="68" t="s">
        <v>507</v>
      </c>
      <c r="B125" s="62"/>
      <c r="C125" s="99" t="s">
        <v>510</v>
      </c>
      <c r="D125" s="89">
        <v>6500</v>
      </c>
      <c r="E125" s="89">
        <v>6249.4</v>
      </c>
      <c r="F125" s="89"/>
    </row>
    <row r="126" spans="1:6" ht="51" x14ac:dyDescent="0.2">
      <c r="A126" s="68" t="s">
        <v>508</v>
      </c>
      <c r="B126" s="62"/>
      <c r="C126" s="99" t="s">
        <v>511</v>
      </c>
      <c r="D126" s="89">
        <v>6500</v>
      </c>
      <c r="E126" s="89">
        <v>6249.4</v>
      </c>
      <c r="F126" s="89"/>
    </row>
    <row r="127" spans="1:6" x14ac:dyDescent="0.2">
      <c r="A127" s="113" t="s">
        <v>245</v>
      </c>
      <c r="B127" s="175" t="s">
        <v>144</v>
      </c>
      <c r="C127" s="176" t="s">
        <v>246</v>
      </c>
      <c r="D127" s="110">
        <f>D133+D139+D143+D145+D147+D153+D134</f>
        <v>1919400</v>
      </c>
      <c r="E127" s="110">
        <f t="shared" ref="E127:F127" si="16">E128+E148</f>
        <v>1790641.81</v>
      </c>
      <c r="F127" s="110" t="e">
        <f t="shared" si="16"/>
        <v>#VALUE!</v>
      </c>
    </row>
    <row r="128" spans="1:6" ht="38.25" x14ac:dyDescent="0.2">
      <c r="A128" s="64" t="s">
        <v>236</v>
      </c>
      <c r="B128" s="65" t="s">
        <v>144</v>
      </c>
      <c r="C128" s="99" t="s">
        <v>247</v>
      </c>
      <c r="D128" s="83">
        <f>D129+D135</f>
        <v>1667900</v>
      </c>
      <c r="E128" s="83">
        <f>E129+E135+E147</f>
        <v>1599155.12</v>
      </c>
      <c r="F128" s="83" t="e">
        <f t="shared" ref="F128" si="17">F129+F135</f>
        <v>#VALUE!</v>
      </c>
    </row>
    <row r="129" spans="1:6" ht="38.25" x14ac:dyDescent="0.2">
      <c r="A129" s="61" t="s">
        <v>248</v>
      </c>
      <c r="B129" s="62" t="s">
        <v>144</v>
      </c>
      <c r="C129" s="101" t="s">
        <v>249</v>
      </c>
      <c r="D129" s="89">
        <f>D130</f>
        <v>440000</v>
      </c>
      <c r="E129" s="89">
        <f t="shared" ref="E129:F129" si="18">E130</f>
        <v>335829.67000000004</v>
      </c>
      <c r="F129" s="89">
        <f t="shared" si="18"/>
        <v>104170.32999999996</v>
      </c>
    </row>
    <row r="130" spans="1:6" ht="102" x14ac:dyDescent="0.2">
      <c r="A130" s="63" t="s">
        <v>250</v>
      </c>
      <c r="B130" s="62" t="s">
        <v>144</v>
      </c>
      <c r="C130" s="101" t="s">
        <v>251</v>
      </c>
      <c r="D130" s="89">
        <f>D131</f>
        <v>440000</v>
      </c>
      <c r="E130" s="91">
        <f t="shared" ref="E130:E131" si="19">E131</f>
        <v>335829.67000000004</v>
      </c>
      <c r="F130" s="90">
        <f t="shared" si="12"/>
        <v>104170.32999999996</v>
      </c>
    </row>
    <row r="131" spans="1:6" ht="25.5" x14ac:dyDescent="0.2">
      <c r="A131" s="61" t="s">
        <v>169</v>
      </c>
      <c r="B131" s="62" t="s">
        <v>144</v>
      </c>
      <c r="C131" s="101" t="s">
        <v>252</v>
      </c>
      <c r="D131" s="89">
        <f>D132</f>
        <v>440000</v>
      </c>
      <c r="E131" s="91">
        <f t="shared" si="19"/>
        <v>335829.67000000004</v>
      </c>
      <c r="F131" s="90">
        <f t="shared" si="12"/>
        <v>104170.32999999996</v>
      </c>
    </row>
    <row r="132" spans="1:6" ht="25.5" x14ac:dyDescent="0.2">
      <c r="A132" s="61" t="s">
        <v>171</v>
      </c>
      <c r="B132" s="62" t="s">
        <v>144</v>
      </c>
      <c r="C132" s="101" t="s">
        <v>253</v>
      </c>
      <c r="D132" s="89">
        <f>D133+D134</f>
        <v>440000</v>
      </c>
      <c r="E132" s="91">
        <f>E133+E134</f>
        <v>335829.67000000004</v>
      </c>
      <c r="F132" s="90">
        <f t="shared" si="12"/>
        <v>104170.32999999996</v>
      </c>
    </row>
    <row r="133" spans="1:6" x14ac:dyDescent="0.2">
      <c r="A133" s="61" t="s">
        <v>464</v>
      </c>
      <c r="B133" s="62" t="s">
        <v>144</v>
      </c>
      <c r="C133" s="101" t="s">
        <v>471</v>
      </c>
      <c r="D133" s="89">
        <v>405000</v>
      </c>
      <c r="E133" s="91">
        <v>301005.02</v>
      </c>
      <c r="F133" s="90">
        <f t="shared" si="12"/>
        <v>103994.97999999998</v>
      </c>
    </row>
    <row r="134" spans="1:6" ht="25.5" x14ac:dyDescent="0.2">
      <c r="A134" s="61" t="s">
        <v>173</v>
      </c>
      <c r="B134" s="62"/>
      <c r="C134" s="101" t="s">
        <v>512</v>
      </c>
      <c r="D134" s="89">
        <v>35000</v>
      </c>
      <c r="E134" s="91">
        <v>34824.65</v>
      </c>
      <c r="F134" s="91">
        <f t="shared" si="12"/>
        <v>175.34999999999854</v>
      </c>
    </row>
    <row r="135" spans="1:6" ht="25.5" x14ac:dyDescent="0.2">
      <c r="A135" s="61" t="s">
        <v>254</v>
      </c>
      <c r="B135" s="62" t="s">
        <v>144</v>
      </c>
      <c r="C135" s="101" t="s">
        <v>255</v>
      </c>
      <c r="D135" s="89">
        <f>D139+D143+D145</f>
        <v>1227900</v>
      </c>
      <c r="E135" s="89">
        <f t="shared" ref="E135:F135" si="20">E139+E143+E145</f>
        <v>1203825.45</v>
      </c>
      <c r="F135" s="89" t="e">
        <f t="shared" si="20"/>
        <v>#VALUE!</v>
      </c>
    </row>
    <row r="136" spans="1:6" ht="76.5" x14ac:dyDescent="0.2">
      <c r="A136" s="63" t="s">
        <v>256</v>
      </c>
      <c r="B136" s="62" t="s">
        <v>144</v>
      </c>
      <c r="C136" s="101" t="s">
        <v>257</v>
      </c>
      <c r="D136" s="89">
        <f>D137</f>
        <v>30000</v>
      </c>
      <c r="E136" s="91">
        <f>E137</f>
        <v>27160</v>
      </c>
      <c r="F136" s="90">
        <f t="shared" si="12"/>
        <v>2840</v>
      </c>
    </row>
    <row r="137" spans="1:6" ht="25.5" x14ac:dyDescent="0.2">
      <c r="A137" s="61" t="s">
        <v>169</v>
      </c>
      <c r="B137" s="62" t="s">
        <v>144</v>
      </c>
      <c r="C137" s="101" t="s">
        <v>258</v>
      </c>
      <c r="D137" s="89">
        <f>D138</f>
        <v>30000</v>
      </c>
      <c r="E137" s="91">
        <f>E139</f>
        <v>27160</v>
      </c>
      <c r="F137" s="90">
        <f t="shared" si="12"/>
        <v>2840</v>
      </c>
    </row>
    <row r="138" spans="1:6" ht="25.5" x14ac:dyDescent="0.2">
      <c r="A138" s="61" t="s">
        <v>171</v>
      </c>
      <c r="B138" s="62" t="s">
        <v>144</v>
      </c>
      <c r="C138" s="101" t="s">
        <v>259</v>
      </c>
      <c r="D138" s="89">
        <f>D139</f>
        <v>30000</v>
      </c>
      <c r="E138" s="91">
        <v>27160</v>
      </c>
      <c r="F138" s="90">
        <f t="shared" si="12"/>
        <v>2840</v>
      </c>
    </row>
    <row r="139" spans="1:6" ht="25.5" x14ac:dyDescent="0.2">
      <c r="A139" s="61" t="s">
        <v>173</v>
      </c>
      <c r="B139" s="62" t="s">
        <v>144</v>
      </c>
      <c r="C139" s="101" t="s">
        <v>260</v>
      </c>
      <c r="D139" s="89">
        <v>30000</v>
      </c>
      <c r="E139" s="91">
        <v>27160</v>
      </c>
      <c r="F139" s="90">
        <f t="shared" si="12"/>
        <v>2840</v>
      </c>
    </row>
    <row r="140" spans="1:6" ht="102" x14ac:dyDescent="0.2">
      <c r="A140" s="63" t="s">
        <v>261</v>
      </c>
      <c r="B140" s="62" t="s">
        <v>144</v>
      </c>
      <c r="C140" s="101" t="s">
        <v>262</v>
      </c>
      <c r="D140" s="89">
        <f>D141</f>
        <v>1197900</v>
      </c>
      <c r="E140" s="91">
        <f t="shared" ref="D140:E142" si="21">E141</f>
        <v>1176665.45</v>
      </c>
      <c r="F140" s="90">
        <f t="shared" si="12"/>
        <v>21234.550000000047</v>
      </c>
    </row>
    <row r="141" spans="1:6" ht="25.5" x14ac:dyDescent="0.2">
      <c r="A141" s="61" t="s">
        <v>169</v>
      </c>
      <c r="B141" s="62" t="s">
        <v>144</v>
      </c>
      <c r="C141" s="101" t="s">
        <v>263</v>
      </c>
      <c r="D141" s="89">
        <f t="shared" si="21"/>
        <v>1197900</v>
      </c>
      <c r="E141" s="91">
        <f t="shared" si="21"/>
        <v>1176665.45</v>
      </c>
      <c r="F141" s="90">
        <f t="shared" si="12"/>
        <v>21234.550000000047</v>
      </c>
    </row>
    <row r="142" spans="1:6" ht="25.5" x14ac:dyDescent="0.2">
      <c r="A142" s="61" t="s">
        <v>171</v>
      </c>
      <c r="B142" s="62" t="s">
        <v>144</v>
      </c>
      <c r="C142" s="101" t="s">
        <v>264</v>
      </c>
      <c r="D142" s="89">
        <f>D143</f>
        <v>1197900</v>
      </c>
      <c r="E142" s="91">
        <f t="shared" si="21"/>
        <v>1176665.45</v>
      </c>
      <c r="F142" s="90">
        <f t="shared" si="12"/>
        <v>21234.550000000047</v>
      </c>
    </row>
    <row r="143" spans="1:6" ht="25.5" x14ac:dyDescent="0.2">
      <c r="A143" s="61" t="s">
        <v>173</v>
      </c>
      <c r="B143" s="62" t="s">
        <v>144</v>
      </c>
      <c r="C143" s="101" t="s">
        <v>265</v>
      </c>
      <c r="D143" s="89">
        <v>1197900</v>
      </c>
      <c r="E143" s="91">
        <v>1176665.45</v>
      </c>
      <c r="F143" s="90">
        <f t="shared" si="12"/>
        <v>21234.550000000047</v>
      </c>
    </row>
    <row r="144" spans="1:6" ht="101.25" customHeight="1" x14ac:dyDescent="0.2">
      <c r="A144" s="139" t="s">
        <v>440</v>
      </c>
      <c r="B144" s="62"/>
      <c r="C144" s="101" t="s">
        <v>438</v>
      </c>
      <c r="D144" s="89">
        <f>D145</f>
        <v>0</v>
      </c>
      <c r="E144" s="91">
        <f>E145</f>
        <v>0</v>
      </c>
      <c r="F144" s="90" t="str">
        <f t="shared" si="12"/>
        <v>-</v>
      </c>
    </row>
    <row r="145" spans="1:6" ht="25.5" x14ac:dyDescent="0.2">
      <c r="A145" s="61" t="s">
        <v>173</v>
      </c>
      <c r="B145" s="62"/>
      <c r="C145" s="101" t="s">
        <v>439</v>
      </c>
      <c r="D145" s="89">
        <v>0</v>
      </c>
      <c r="E145" s="91">
        <v>0</v>
      </c>
      <c r="F145" s="90" t="str">
        <f t="shared" si="12"/>
        <v>-</v>
      </c>
    </row>
    <row r="146" spans="1:6" ht="114.75" x14ac:dyDescent="0.2">
      <c r="A146" s="61" t="s">
        <v>474</v>
      </c>
      <c r="B146" s="62"/>
      <c r="C146" s="101" t="s">
        <v>472</v>
      </c>
      <c r="D146" s="89">
        <v>59500</v>
      </c>
      <c r="E146" s="91">
        <f>E147</f>
        <v>59500</v>
      </c>
      <c r="F146" s="90"/>
    </row>
    <row r="147" spans="1:6" x14ac:dyDescent="0.2">
      <c r="A147" s="61" t="s">
        <v>134</v>
      </c>
      <c r="B147" s="62"/>
      <c r="C147" s="101" t="s">
        <v>473</v>
      </c>
      <c r="D147" s="89">
        <v>59500</v>
      </c>
      <c r="E147" s="91">
        <v>59500</v>
      </c>
      <c r="F147" s="90"/>
    </row>
    <row r="148" spans="1:6" ht="38.25" x14ac:dyDescent="0.2">
      <c r="A148" s="61" t="s">
        <v>266</v>
      </c>
      <c r="B148" s="62" t="s">
        <v>144</v>
      </c>
      <c r="C148" s="101" t="s">
        <v>267</v>
      </c>
      <c r="D148" s="89">
        <f t="shared" ref="D148:E150" si="22">D149</f>
        <v>192000</v>
      </c>
      <c r="E148" s="91">
        <f t="shared" si="22"/>
        <v>191486.69</v>
      </c>
      <c r="F148" s="90">
        <f t="shared" ref="F148:F176" si="23">IF(OR(D148="-",IF(E148="-",0,E148)&gt;=IF(D148="-",0,D148)),"-",IF(D148="-",0,D148)-IF(E148="-",0,E148))</f>
        <v>513.30999999999767</v>
      </c>
    </row>
    <row r="149" spans="1:6" ht="25.5" x14ac:dyDescent="0.2">
      <c r="A149" s="61" t="s">
        <v>268</v>
      </c>
      <c r="B149" s="62" t="s">
        <v>144</v>
      </c>
      <c r="C149" s="101" t="s">
        <v>269</v>
      </c>
      <c r="D149" s="89">
        <f t="shared" si="22"/>
        <v>192000</v>
      </c>
      <c r="E149" s="91">
        <f t="shared" si="22"/>
        <v>191486.69</v>
      </c>
      <c r="F149" s="90">
        <f t="shared" si="23"/>
        <v>513.30999999999767</v>
      </c>
    </row>
    <row r="150" spans="1:6" ht="102" x14ac:dyDescent="0.2">
      <c r="A150" s="63" t="s">
        <v>270</v>
      </c>
      <c r="B150" s="62" t="s">
        <v>144</v>
      </c>
      <c r="C150" s="101" t="s">
        <v>271</v>
      </c>
      <c r="D150" s="89">
        <f t="shared" si="22"/>
        <v>192000</v>
      </c>
      <c r="E150" s="91">
        <f t="shared" si="22"/>
        <v>191486.69</v>
      </c>
      <c r="F150" s="90">
        <f t="shared" si="23"/>
        <v>513.30999999999767</v>
      </c>
    </row>
    <row r="151" spans="1:6" ht="25.5" x14ac:dyDescent="0.2">
      <c r="A151" s="61" t="s">
        <v>169</v>
      </c>
      <c r="B151" s="62" t="s">
        <v>144</v>
      </c>
      <c r="C151" s="101" t="s">
        <v>272</v>
      </c>
      <c r="D151" s="89">
        <f>D152</f>
        <v>192000</v>
      </c>
      <c r="E151" s="91">
        <f>E153</f>
        <v>191486.69</v>
      </c>
      <c r="F151" s="90">
        <f t="shared" si="23"/>
        <v>513.30999999999767</v>
      </c>
    </row>
    <row r="152" spans="1:6" ht="25.5" x14ac:dyDescent="0.2">
      <c r="A152" s="61" t="s">
        <v>171</v>
      </c>
      <c r="B152" s="62" t="s">
        <v>144</v>
      </c>
      <c r="C152" s="101" t="s">
        <v>273</v>
      </c>
      <c r="D152" s="89">
        <f>D153</f>
        <v>192000</v>
      </c>
      <c r="E152" s="91">
        <f>E153</f>
        <v>191486.69</v>
      </c>
      <c r="F152" s="90">
        <f t="shared" si="23"/>
        <v>513.30999999999767</v>
      </c>
    </row>
    <row r="153" spans="1:6" ht="25.5" x14ac:dyDescent="0.2">
      <c r="A153" s="61" t="s">
        <v>173</v>
      </c>
      <c r="B153" s="62" t="s">
        <v>144</v>
      </c>
      <c r="C153" s="101" t="s">
        <v>274</v>
      </c>
      <c r="D153" s="89">
        <v>192000</v>
      </c>
      <c r="E153" s="91">
        <v>191486.69</v>
      </c>
      <c r="F153" s="90">
        <f t="shared" si="23"/>
        <v>513.30999999999767</v>
      </c>
    </row>
    <row r="154" spans="1:6" s="108" customFormat="1" x14ac:dyDescent="0.2">
      <c r="A154" s="102" t="s">
        <v>275</v>
      </c>
      <c r="B154" s="103" t="s">
        <v>144</v>
      </c>
      <c r="C154" s="104" t="s">
        <v>276</v>
      </c>
      <c r="D154" s="105">
        <f t="shared" ref="D154:D160" si="24">D155</f>
        <v>0</v>
      </c>
      <c r="E154" s="106">
        <f>E158</f>
        <v>0</v>
      </c>
      <c r="F154" s="107" t="str">
        <f t="shared" si="23"/>
        <v>-</v>
      </c>
    </row>
    <row r="155" spans="1:6" ht="25.5" x14ac:dyDescent="0.2">
      <c r="A155" s="64" t="s">
        <v>277</v>
      </c>
      <c r="B155" s="65" t="s">
        <v>144</v>
      </c>
      <c r="C155" s="99" t="s">
        <v>278</v>
      </c>
      <c r="D155" s="83">
        <f t="shared" si="24"/>
        <v>0</v>
      </c>
      <c r="E155" s="84">
        <f t="shared" ref="E155:E160" si="25">E156</f>
        <v>0</v>
      </c>
      <c r="F155" s="85" t="str">
        <f t="shared" si="23"/>
        <v>-</v>
      </c>
    </row>
    <row r="156" spans="1:6" ht="38.25" x14ac:dyDescent="0.2">
      <c r="A156" s="61" t="s">
        <v>279</v>
      </c>
      <c r="B156" s="62" t="s">
        <v>144</v>
      </c>
      <c r="C156" s="101" t="s">
        <v>280</v>
      </c>
      <c r="D156" s="89">
        <f t="shared" si="24"/>
        <v>0</v>
      </c>
      <c r="E156" s="84">
        <f t="shared" si="25"/>
        <v>0</v>
      </c>
      <c r="F156" s="90" t="str">
        <f t="shared" si="23"/>
        <v>-</v>
      </c>
    </row>
    <row r="157" spans="1:6" ht="38.25" x14ac:dyDescent="0.2">
      <c r="A157" s="61" t="s">
        <v>281</v>
      </c>
      <c r="B157" s="62" t="s">
        <v>144</v>
      </c>
      <c r="C157" s="101" t="s">
        <v>282</v>
      </c>
      <c r="D157" s="89">
        <f t="shared" si="24"/>
        <v>0</v>
      </c>
      <c r="E157" s="84">
        <f t="shared" si="25"/>
        <v>0</v>
      </c>
      <c r="F157" s="90" t="str">
        <f t="shared" si="23"/>
        <v>-</v>
      </c>
    </row>
    <row r="158" spans="1:6" ht="89.25" x14ac:dyDescent="0.2">
      <c r="A158" s="63" t="s">
        <v>283</v>
      </c>
      <c r="B158" s="62" t="s">
        <v>144</v>
      </c>
      <c r="C158" s="101" t="s">
        <v>284</v>
      </c>
      <c r="D158" s="89">
        <f t="shared" si="24"/>
        <v>0</v>
      </c>
      <c r="E158" s="84">
        <f t="shared" si="25"/>
        <v>0</v>
      </c>
      <c r="F158" s="90" t="str">
        <f t="shared" si="23"/>
        <v>-</v>
      </c>
    </row>
    <row r="159" spans="1:6" ht="25.5" x14ac:dyDescent="0.2">
      <c r="A159" s="61" t="s">
        <v>169</v>
      </c>
      <c r="B159" s="62" t="s">
        <v>144</v>
      </c>
      <c r="C159" s="101" t="s">
        <v>285</v>
      </c>
      <c r="D159" s="89">
        <f t="shared" si="24"/>
        <v>0</v>
      </c>
      <c r="E159" s="84">
        <f t="shared" si="25"/>
        <v>0</v>
      </c>
      <c r="F159" s="90" t="str">
        <f t="shared" si="23"/>
        <v>-</v>
      </c>
    </row>
    <row r="160" spans="1:6" ht="25.5" x14ac:dyDescent="0.2">
      <c r="A160" s="61" t="s">
        <v>171</v>
      </c>
      <c r="B160" s="62" t="s">
        <v>144</v>
      </c>
      <c r="C160" s="101" t="s">
        <v>286</v>
      </c>
      <c r="D160" s="89">
        <f t="shared" si="24"/>
        <v>0</v>
      </c>
      <c r="E160" s="84">
        <f t="shared" si="25"/>
        <v>0</v>
      </c>
      <c r="F160" s="90" t="str">
        <f t="shared" si="23"/>
        <v>-</v>
      </c>
    </row>
    <row r="161" spans="1:6" ht="25.5" x14ac:dyDescent="0.2">
      <c r="A161" s="61" t="s">
        <v>173</v>
      </c>
      <c r="B161" s="62" t="s">
        <v>144</v>
      </c>
      <c r="C161" s="101" t="s">
        <v>287</v>
      </c>
      <c r="D161" s="89">
        <v>0</v>
      </c>
      <c r="E161" s="84">
        <v>0</v>
      </c>
      <c r="F161" s="90" t="str">
        <f t="shared" si="23"/>
        <v>-</v>
      </c>
    </row>
    <row r="162" spans="1:6" s="108" customFormat="1" x14ac:dyDescent="0.2">
      <c r="A162" s="102" t="s">
        <v>288</v>
      </c>
      <c r="B162" s="103" t="s">
        <v>144</v>
      </c>
      <c r="C162" s="104" t="s">
        <v>289</v>
      </c>
      <c r="D162" s="105">
        <f>D163</f>
        <v>26600</v>
      </c>
      <c r="E162" s="106">
        <f t="shared" ref="E162:E168" si="26">E163</f>
        <v>26500</v>
      </c>
      <c r="F162" s="107">
        <f t="shared" si="23"/>
        <v>100</v>
      </c>
    </row>
    <row r="163" spans="1:6" ht="25.5" x14ac:dyDescent="0.2">
      <c r="A163" s="64" t="s">
        <v>290</v>
      </c>
      <c r="B163" s="65" t="s">
        <v>144</v>
      </c>
      <c r="C163" s="99" t="s">
        <v>291</v>
      </c>
      <c r="D163" s="83">
        <f>D164</f>
        <v>26600</v>
      </c>
      <c r="E163" s="84">
        <f t="shared" si="26"/>
        <v>26500</v>
      </c>
      <c r="F163" s="85">
        <f t="shared" si="23"/>
        <v>100</v>
      </c>
    </row>
    <row r="164" spans="1:6" ht="25.5" x14ac:dyDescent="0.2">
      <c r="A164" s="61" t="s">
        <v>183</v>
      </c>
      <c r="B164" s="62" t="s">
        <v>144</v>
      </c>
      <c r="C164" s="101" t="s">
        <v>292</v>
      </c>
      <c r="D164" s="89">
        <f>D166</f>
        <v>26600</v>
      </c>
      <c r="E164" s="91">
        <f t="shared" si="26"/>
        <v>26500</v>
      </c>
      <c r="F164" s="90">
        <f t="shared" si="23"/>
        <v>100</v>
      </c>
    </row>
    <row r="165" spans="1:6" x14ac:dyDescent="0.2">
      <c r="A165" s="61" t="s">
        <v>185</v>
      </c>
      <c r="B165" s="62" t="s">
        <v>144</v>
      </c>
      <c r="C165" s="101" t="s">
        <v>293</v>
      </c>
      <c r="D165" s="89">
        <f>D166</f>
        <v>26600</v>
      </c>
      <c r="E165" s="91">
        <f t="shared" si="26"/>
        <v>26500</v>
      </c>
      <c r="F165" s="90">
        <f t="shared" si="23"/>
        <v>100</v>
      </c>
    </row>
    <row r="166" spans="1:6" ht="63.75" x14ac:dyDescent="0.2">
      <c r="A166" s="61" t="s">
        <v>294</v>
      </c>
      <c r="B166" s="62" t="s">
        <v>144</v>
      </c>
      <c r="C166" s="101" t="s">
        <v>295</v>
      </c>
      <c r="D166" s="89">
        <f>D168</f>
        <v>26600</v>
      </c>
      <c r="E166" s="91">
        <f t="shared" si="26"/>
        <v>26500</v>
      </c>
      <c r="F166" s="90">
        <f t="shared" si="23"/>
        <v>100</v>
      </c>
    </row>
    <row r="167" spans="1:6" ht="25.5" x14ac:dyDescent="0.2">
      <c r="A167" s="61" t="s">
        <v>169</v>
      </c>
      <c r="B167" s="62" t="s">
        <v>144</v>
      </c>
      <c r="C167" s="101" t="s">
        <v>296</v>
      </c>
      <c r="D167" s="89">
        <f>D168</f>
        <v>26600</v>
      </c>
      <c r="E167" s="91">
        <f t="shared" si="26"/>
        <v>26500</v>
      </c>
      <c r="F167" s="90">
        <f t="shared" si="23"/>
        <v>100</v>
      </c>
    </row>
    <row r="168" spans="1:6" ht="25.5" x14ac:dyDescent="0.2">
      <c r="A168" s="61" t="s">
        <v>171</v>
      </c>
      <c r="B168" s="62" t="s">
        <v>144</v>
      </c>
      <c r="C168" s="101" t="s">
        <v>297</v>
      </c>
      <c r="D168" s="89">
        <f>D169</f>
        <v>26600</v>
      </c>
      <c r="E168" s="91">
        <f t="shared" si="26"/>
        <v>26500</v>
      </c>
      <c r="F168" s="90">
        <f t="shared" si="23"/>
        <v>100</v>
      </c>
    </row>
    <row r="169" spans="1:6" ht="25.5" x14ac:dyDescent="0.2">
      <c r="A169" s="61" t="s">
        <v>173</v>
      </c>
      <c r="B169" s="62" t="s">
        <v>144</v>
      </c>
      <c r="C169" s="101" t="s">
        <v>298</v>
      </c>
      <c r="D169" s="89">
        <v>26600</v>
      </c>
      <c r="E169" s="91">
        <v>26500</v>
      </c>
      <c r="F169" s="90">
        <f t="shared" si="23"/>
        <v>100</v>
      </c>
    </row>
    <row r="170" spans="1:6" s="108" customFormat="1" x14ac:dyDescent="0.2">
      <c r="A170" s="102" t="s">
        <v>299</v>
      </c>
      <c r="B170" s="103" t="s">
        <v>144</v>
      </c>
      <c r="C170" s="104" t="s">
        <v>300</v>
      </c>
      <c r="D170" s="105">
        <f t="shared" ref="D170:D175" si="27">D171</f>
        <v>4030000</v>
      </c>
      <c r="E170" s="106">
        <f>E171</f>
        <v>4030000</v>
      </c>
      <c r="F170" s="107" t="str">
        <f t="shared" si="23"/>
        <v>-</v>
      </c>
    </row>
    <row r="171" spans="1:6" x14ac:dyDescent="0.2">
      <c r="A171" s="102" t="s">
        <v>301</v>
      </c>
      <c r="B171" s="103" t="s">
        <v>144</v>
      </c>
      <c r="C171" s="104" t="s">
        <v>302</v>
      </c>
      <c r="D171" s="105">
        <f>D175+D179</f>
        <v>4030000</v>
      </c>
      <c r="E171" s="106">
        <f>E172+E180</f>
        <v>4030000</v>
      </c>
      <c r="F171" s="107" t="str">
        <f t="shared" si="23"/>
        <v>-</v>
      </c>
    </row>
    <row r="172" spans="1:6" ht="25.5" x14ac:dyDescent="0.2">
      <c r="A172" s="61" t="s">
        <v>303</v>
      </c>
      <c r="B172" s="62" t="s">
        <v>144</v>
      </c>
      <c r="C172" s="101" t="s">
        <v>304</v>
      </c>
      <c r="D172" s="89">
        <f t="shared" si="27"/>
        <v>4010000</v>
      </c>
      <c r="E172" s="91">
        <f>E173</f>
        <v>4030000</v>
      </c>
      <c r="F172" s="90" t="str">
        <f t="shared" si="23"/>
        <v>-</v>
      </c>
    </row>
    <row r="173" spans="1:6" x14ac:dyDescent="0.2">
      <c r="A173" s="61" t="s">
        <v>305</v>
      </c>
      <c r="B173" s="62" t="s">
        <v>144</v>
      </c>
      <c r="C173" s="101" t="s">
        <v>306</v>
      </c>
      <c r="D173" s="89">
        <f>D177+D180</f>
        <v>4010000</v>
      </c>
      <c r="E173" s="91">
        <f>E174</f>
        <v>4030000</v>
      </c>
      <c r="F173" s="90" t="str">
        <f t="shared" si="23"/>
        <v>-</v>
      </c>
    </row>
    <row r="174" spans="1:6" ht="76.5" x14ac:dyDescent="0.2">
      <c r="A174" s="63" t="s">
        <v>307</v>
      </c>
      <c r="B174" s="62" t="s">
        <v>144</v>
      </c>
      <c r="C174" s="101" t="s">
        <v>308</v>
      </c>
      <c r="D174" s="89">
        <f t="shared" si="27"/>
        <v>4030000</v>
      </c>
      <c r="E174" s="91">
        <f>E175</f>
        <v>4030000</v>
      </c>
      <c r="F174" s="90" t="str">
        <f t="shared" si="23"/>
        <v>-</v>
      </c>
    </row>
    <row r="175" spans="1:6" ht="38.25" x14ac:dyDescent="0.2">
      <c r="A175" s="61" t="s">
        <v>309</v>
      </c>
      <c r="B175" s="62" t="s">
        <v>144</v>
      </c>
      <c r="C175" s="101" t="s">
        <v>310</v>
      </c>
      <c r="D175" s="89">
        <f t="shared" si="27"/>
        <v>4030000</v>
      </c>
      <c r="E175" s="91">
        <f>E176</f>
        <v>4030000</v>
      </c>
      <c r="F175" s="90" t="str">
        <f t="shared" si="23"/>
        <v>-</v>
      </c>
    </row>
    <row r="176" spans="1:6" x14ac:dyDescent="0.2">
      <c r="A176" s="61" t="s">
        <v>311</v>
      </c>
      <c r="B176" s="62" t="s">
        <v>144</v>
      </c>
      <c r="C176" s="101" t="s">
        <v>312</v>
      </c>
      <c r="D176" s="89">
        <f>D177+D178</f>
        <v>4030000</v>
      </c>
      <c r="E176" s="91">
        <f>E177+E178</f>
        <v>4030000</v>
      </c>
      <c r="F176" s="90" t="str">
        <f t="shared" si="23"/>
        <v>-</v>
      </c>
    </row>
    <row r="177" spans="1:6" ht="51" x14ac:dyDescent="0.2">
      <c r="A177" s="61" t="s">
        <v>313</v>
      </c>
      <c r="B177" s="62" t="s">
        <v>144</v>
      </c>
      <c r="C177" s="101" t="s">
        <v>314</v>
      </c>
      <c r="D177" s="89">
        <v>4010000</v>
      </c>
      <c r="E177" s="91">
        <v>4010000</v>
      </c>
      <c r="F177" s="90" t="str">
        <f t="shared" ref="F177:F191" si="28">IF(OR(D177="-",IF(E177="-",0,E177)&gt;=IF(D177="-",0,D177)),"-",IF(D177="-",0,D177)-IF(E177="-",0,E177))</f>
        <v>-</v>
      </c>
    </row>
    <row r="178" spans="1:6" x14ac:dyDescent="0.2">
      <c r="A178" s="64"/>
      <c r="B178" s="62"/>
      <c r="C178" s="101" t="s">
        <v>485</v>
      </c>
      <c r="D178" s="89">
        <v>20000</v>
      </c>
      <c r="E178" s="91">
        <v>20000</v>
      </c>
      <c r="F178" s="90" t="str">
        <f t="shared" si="28"/>
        <v>-</v>
      </c>
    </row>
    <row r="179" spans="1:6" ht="63.75" x14ac:dyDescent="0.2">
      <c r="A179" s="64" t="s">
        <v>476</v>
      </c>
      <c r="B179" s="62"/>
      <c r="C179" s="101" t="s">
        <v>475</v>
      </c>
      <c r="D179" s="89">
        <f>D180</f>
        <v>0</v>
      </c>
      <c r="E179" s="91">
        <f>E180</f>
        <v>0</v>
      </c>
      <c r="F179" s="90">
        <f>D179-E179</f>
        <v>0</v>
      </c>
    </row>
    <row r="180" spans="1:6" ht="25.5" x14ac:dyDescent="0.2">
      <c r="A180" s="61" t="s">
        <v>173</v>
      </c>
      <c r="B180" s="62"/>
      <c r="C180" s="101" t="s">
        <v>477</v>
      </c>
      <c r="D180" s="89">
        <v>0</v>
      </c>
      <c r="E180" s="91">
        <v>0</v>
      </c>
      <c r="F180" s="90">
        <f>D180-E180</f>
        <v>0</v>
      </c>
    </row>
    <row r="181" spans="1:6" x14ac:dyDescent="0.2">
      <c r="A181" s="102" t="s">
        <v>315</v>
      </c>
      <c r="B181" s="109" t="s">
        <v>144</v>
      </c>
      <c r="C181" s="104" t="s">
        <v>316</v>
      </c>
      <c r="D181" s="110">
        <f t="shared" ref="D181:D186" si="29">D182</f>
        <v>72600</v>
      </c>
      <c r="E181" s="111">
        <f>E182</f>
        <v>72533.759999999995</v>
      </c>
      <c r="F181" s="112">
        <f t="shared" si="28"/>
        <v>66.240000000005239</v>
      </c>
    </row>
    <row r="182" spans="1:6" x14ac:dyDescent="0.2">
      <c r="A182" s="64" t="s">
        <v>317</v>
      </c>
      <c r="B182" s="65" t="s">
        <v>144</v>
      </c>
      <c r="C182" s="99" t="s">
        <v>318</v>
      </c>
      <c r="D182" s="83">
        <f>D183</f>
        <v>72600</v>
      </c>
      <c r="E182" s="91">
        <f>E183</f>
        <v>72533.759999999995</v>
      </c>
      <c r="F182" s="85">
        <f t="shared" si="28"/>
        <v>66.240000000005239</v>
      </c>
    </row>
    <row r="183" spans="1:6" x14ac:dyDescent="0.2">
      <c r="A183" s="61" t="s">
        <v>185</v>
      </c>
      <c r="B183" s="62" t="s">
        <v>144</v>
      </c>
      <c r="C183" s="101" t="s">
        <v>319</v>
      </c>
      <c r="D183" s="89">
        <f t="shared" si="29"/>
        <v>72600</v>
      </c>
      <c r="E183" s="91">
        <f t="shared" ref="E183:E186" si="30">E184</f>
        <v>72533.759999999995</v>
      </c>
      <c r="F183" s="90">
        <f t="shared" si="28"/>
        <v>66.240000000005239</v>
      </c>
    </row>
    <row r="184" spans="1:6" ht="63.75" x14ac:dyDescent="0.2">
      <c r="A184" s="61" t="s">
        <v>321</v>
      </c>
      <c r="B184" s="62" t="s">
        <v>144</v>
      </c>
      <c r="C184" s="101" t="s">
        <v>320</v>
      </c>
      <c r="D184" s="89">
        <f t="shared" si="29"/>
        <v>72600</v>
      </c>
      <c r="E184" s="91">
        <f t="shared" si="30"/>
        <v>72533.759999999995</v>
      </c>
      <c r="F184" s="90">
        <f t="shared" si="28"/>
        <v>66.240000000005239</v>
      </c>
    </row>
    <row r="185" spans="1:6" x14ac:dyDescent="0.2">
      <c r="A185" s="61" t="s">
        <v>323</v>
      </c>
      <c r="B185" s="62" t="s">
        <v>144</v>
      </c>
      <c r="C185" s="101" t="s">
        <v>322</v>
      </c>
      <c r="D185" s="89">
        <f t="shared" si="29"/>
        <v>72600</v>
      </c>
      <c r="E185" s="91">
        <f t="shared" si="30"/>
        <v>72533.759999999995</v>
      </c>
      <c r="F185" s="90">
        <f t="shared" si="28"/>
        <v>66.240000000005239</v>
      </c>
    </row>
    <row r="186" spans="1:6" ht="25.5" x14ac:dyDescent="0.2">
      <c r="A186" s="61" t="s">
        <v>325</v>
      </c>
      <c r="B186" s="62" t="s">
        <v>144</v>
      </c>
      <c r="C186" s="101" t="s">
        <v>324</v>
      </c>
      <c r="D186" s="89">
        <f t="shared" si="29"/>
        <v>72600</v>
      </c>
      <c r="E186" s="91">
        <f t="shared" si="30"/>
        <v>72533.759999999995</v>
      </c>
      <c r="F186" s="90">
        <f t="shared" si="28"/>
        <v>66.240000000005239</v>
      </c>
    </row>
    <row r="187" spans="1:6" s="108" customFormat="1" ht="38.25" x14ac:dyDescent="0.2">
      <c r="A187" s="67" t="s">
        <v>327</v>
      </c>
      <c r="B187" s="62" t="s">
        <v>144</v>
      </c>
      <c r="C187" s="101" t="s">
        <v>326</v>
      </c>
      <c r="D187" s="89">
        <f>D188</f>
        <v>72600</v>
      </c>
      <c r="E187" s="91">
        <f>E188</f>
        <v>72533.759999999995</v>
      </c>
      <c r="F187" s="90">
        <f t="shared" si="28"/>
        <v>66.240000000005239</v>
      </c>
    </row>
    <row r="188" spans="1:6" s="108" customFormat="1" x14ac:dyDescent="0.2">
      <c r="A188" s="134"/>
      <c r="B188" s="62"/>
      <c r="C188" s="101" t="s">
        <v>328</v>
      </c>
      <c r="D188" s="89">
        <v>72600</v>
      </c>
      <c r="E188" s="91">
        <v>72533.759999999995</v>
      </c>
      <c r="F188" s="90">
        <f t="shared" si="28"/>
        <v>66.240000000005239</v>
      </c>
    </row>
    <row r="189" spans="1:6" x14ac:dyDescent="0.2">
      <c r="A189" s="113" t="s">
        <v>372</v>
      </c>
      <c r="B189" s="109" t="s">
        <v>144</v>
      </c>
      <c r="C189" s="114" t="s">
        <v>428</v>
      </c>
      <c r="D189" s="110">
        <f>D190</f>
        <v>0</v>
      </c>
      <c r="E189" s="111">
        <v>0</v>
      </c>
      <c r="F189" s="112" t="str">
        <f t="shared" si="28"/>
        <v>-</v>
      </c>
    </row>
    <row r="190" spans="1:6" ht="38.25" x14ac:dyDescent="0.2">
      <c r="A190" s="69" t="s">
        <v>373</v>
      </c>
      <c r="B190" s="70" t="s">
        <v>144</v>
      </c>
      <c r="C190" s="114" t="s">
        <v>374</v>
      </c>
      <c r="D190" s="89">
        <f>D191</f>
        <v>0</v>
      </c>
      <c r="E190" s="91">
        <v>0</v>
      </c>
      <c r="F190" s="89" t="str">
        <f t="shared" si="28"/>
        <v>-</v>
      </c>
    </row>
    <row r="191" spans="1:6" ht="26.25" thickBot="1" x14ac:dyDescent="0.25">
      <c r="A191" s="67" t="s">
        <v>173</v>
      </c>
      <c r="B191" s="70" t="s">
        <v>144</v>
      </c>
      <c r="C191" s="101" t="s">
        <v>375</v>
      </c>
      <c r="D191" s="89">
        <v>0</v>
      </c>
      <c r="E191" s="91">
        <v>0</v>
      </c>
      <c r="F191" s="89" t="str">
        <f t="shared" si="28"/>
        <v>-</v>
      </c>
    </row>
    <row r="192" spans="1:6" ht="12.75" customHeight="1" thickBot="1" x14ac:dyDescent="0.25">
      <c r="A192" s="71" t="s">
        <v>376</v>
      </c>
      <c r="B192" s="72" t="s">
        <v>377</v>
      </c>
      <c r="C192" s="141"/>
      <c r="D192" s="89">
        <f>Доходы!D19-Расходы!D13</f>
        <v>-517300</v>
      </c>
      <c r="E192" s="110">
        <f>Доходы!E19-Расходы!E13</f>
        <v>-500648.68000000343</v>
      </c>
      <c r="F192" s="110"/>
    </row>
    <row r="193" spans="3:6" ht="12.75" customHeight="1" x14ac:dyDescent="0.2">
      <c r="C193" s="157"/>
      <c r="D193" s="73"/>
      <c r="E193" s="73"/>
      <c r="F193" s="73"/>
    </row>
    <row r="194" spans="3:6" ht="12.75" customHeight="1" x14ac:dyDescent="0.2">
      <c r="C194" s="94"/>
      <c r="D194" s="73"/>
      <c r="E194" s="73"/>
      <c r="F194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30 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3" t="s">
        <v>330</v>
      </c>
      <c r="B1" s="213"/>
      <c r="C1" s="213"/>
      <c r="D1" s="213"/>
      <c r="E1" s="213"/>
      <c r="F1" s="213"/>
    </row>
    <row r="2" spans="1:7" ht="13.15" customHeight="1" x14ac:dyDescent="0.25">
      <c r="A2" s="192" t="s">
        <v>331</v>
      </c>
      <c r="B2" s="192"/>
      <c r="C2" s="192"/>
      <c r="D2" s="192"/>
      <c r="E2" s="192"/>
      <c r="F2" s="192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3" t="s">
        <v>21</v>
      </c>
      <c r="B4" s="177" t="s">
        <v>22</v>
      </c>
      <c r="C4" s="214" t="s">
        <v>332</v>
      </c>
      <c r="D4" s="180" t="s">
        <v>24</v>
      </c>
      <c r="E4" s="180" t="s">
        <v>25</v>
      </c>
      <c r="F4" s="186" t="s">
        <v>26</v>
      </c>
    </row>
    <row r="5" spans="1:7" ht="4.9000000000000004" customHeight="1" x14ac:dyDescent="0.2">
      <c r="A5" s="184"/>
      <c r="B5" s="178"/>
      <c r="C5" s="215"/>
      <c r="D5" s="181"/>
      <c r="E5" s="181"/>
      <c r="F5" s="187"/>
    </row>
    <row r="6" spans="1:7" ht="6" customHeight="1" x14ac:dyDescent="0.2">
      <c r="A6" s="184"/>
      <c r="B6" s="178"/>
      <c r="C6" s="215"/>
      <c r="D6" s="181"/>
      <c r="E6" s="181"/>
      <c r="F6" s="187"/>
    </row>
    <row r="7" spans="1:7" ht="4.9000000000000004" customHeight="1" x14ac:dyDescent="0.2">
      <c r="A7" s="184"/>
      <c r="B7" s="178"/>
      <c r="C7" s="215"/>
      <c r="D7" s="181"/>
      <c r="E7" s="181"/>
      <c r="F7" s="187"/>
    </row>
    <row r="8" spans="1:7" ht="6" customHeight="1" x14ac:dyDescent="0.2">
      <c r="A8" s="184"/>
      <c r="B8" s="178"/>
      <c r="C8" s="215"/>
      <c r="D8" s="181"/>
      <c r="E8" s="181"/>
      <c r="F8" s="187"/>
    </row>
    <row r="9" spans="1:7" ht="6" customHeight="1" x14ac:dyDescent="0.2">
      <c r="A9" s="184"/>
      <c r="B9" s="178"/>
      <c r="C9" s="215"/>
      <c r="D9" s="181"/>
      <c r="E9" s="181"/>
      <c r="F9" s="187"/>
    </row>
    <row r="10" spans="1:7" ht="18" customHeight="1" x14ac:dyDescent="0.2">
      <c r="A10" s="185"/>
      <c r="B10" s="179"/>
      <c r="C10" s="216"/>
      <c r="D10" s="182"/>
      <c r="E10" s="182"/>
      <c r="F10" s="188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333</v>
      </c>
      <c r="B12" s="40" t="s">
        <v>334</v>
      </c>
      <c r="C12" s="142" t="s">
        <v>145</v>
      </c>
      <c r="D12" s="143">
        <v>0</v>
      </c>
      <c r="E12" s="143">
        <f>E18</f>
        <v>500648.6799999997</v>
      </c>
      <c r="F12" s="144" t="s">
        <v>145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335</v>
      </c>
      <c r="B14" s="43" t="s">
        <v>336</v>
      </c>
      <c r="C14" s="149" t="s">
        <v>145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337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338</v>
      </c>
      <c r="B16" s="43" t="s">
        <v>339</v>
      </c>
      <c r="C16" s="149" t="s">
        <v>145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337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340</v>
      </c>
      <c r="B18" s="40" t="s">
        <v>341</v>
      </c>
      <c r="C18" s="142" t="s">
        <v>342</v>
      </c>
      <c r="D18" s="143">
        <v>0</v>
      </c>
      <c r="E18" s="143">
        <f>E19</f>
        <v>500648.6799999997</v>
      </c>
      <c r="F18" s="144">
        <v>0</v>
      </c>
      <c r="G18" s="145"/>
    </row>
    <row r="19" spans="1:7" ht="22.5" x14ac:dyDescent="0.2">
      <c r="A19" s="39" t="s">
        <v>343</v>
      </c>
      <c r="B19" s="40" t="s">
        <v>341</v>
      </c>
      <c r="C19" s="142" t="s">
        <v>344</v>
      </c>
      <c r="D19" s="143">
        <f>D21+D23</f>
        <v>517300</v>
      </c>
      <c r="E19" s="143">
        <f>E20+E22</f>
        <v>500648.6799999997</v>
      </c>
      <c r="F19" s="144">
        <v>0</v>
      </c>
      <c r="G19" s="145"/>
    </row>
    <row r="20" spans="1:7" x14ac:dyDescent="0.2">
      <c r="A20" s="39" t="s">
        <v>345</v>
      </c>
      <c r="B20" s="40" t="s">
        <v>346</v>
      </c>
      <c r="C20" s="142" t="s">
        <v>347</v>
      </c>
      <c r="D20" s="143">
        <f>D21</f>
        <v>-17252600</v>
      </c>
      <c r="E20" s="143">
        <f>E21</f>
        <v>-17640027.010000002</v>
      </c>
      <c r="F20" s="144" t="s">
        <v>393</v>
      </c>
      <c r="G20" s="145"/>
    </row>
    <row r="21" spans="1:7" ht="22.5" x14ac:dyDescent="0.2">
      <c r="A21" s="20" t="s">
        <v>348</v>
      </c>
      <c r="B21" s="21" t="s">
        <v>346</v>
      </c>
      <c r="C21" s="151" t="s">
        <v>349</v>
      </c>
      <c r="D21" s="152">
        <v>-17252600</v>
      </c>
      <c r="E21" s="152">
        <v>-17640027.010000002</v>
      </c>
      <c r="F21" s="153" t="s">
        <v>329</v>
      </c>
      <c r="G21" s="145"/>
    </row>
    <row r="22" spans="1:7" x14ac:dyDescent="0.2">
      <c r="A22" s="39" t="s">
        <v>350</v>
      </c>
      <c r="B22" s="40" t="s">
        <v>351</v>
      </c>
      <c r="C22" s="142" t="s">
        <v>352</v>
      </c>
      <c r="D22" s="143">
        <f>D23</f>
        <v>17769900</v>
      </c>
      <c r="E22" s="143">
        <f>E23</f>
        <v>18140675.690000001</v>
      </c>
      <c r="F22" s="144" t="s">
        <v>329</v>
      </c>
      <c r="G22" s="145"/>
    </row>
    <row r="23" spans="1:7" ht="22.5" x14ac:dyDescent="0.2">
      <c r="A23" s="20" t="s">
        <v>353</v>
      </c>
      <c r="B23" s="21" t="s">
        <v>351</v>
      </c>
      <c r="C23" s="151" t="s">
        <v>354</v>
      </c>
      <c r="D23" s="152">
        <v>17769900</v>
      </c>
      <c r="E23" s="152">
        <v>18140675.690000001</v>
      </c>
      <c r="F23" s="153" t="s">
        <v>329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378</v>
      </c>
      <c r="C27" t="s">
        <v>379</v>
      </c>
      <c r="D27" t="s">
        <v>503</v>
      </c>
    </row>
    <row r="29" spans="1:7" ht="12.75" customHeight="1" x14ac:dyDescent="0.2">
      <c r="E29" t="s">
        <v>441</v>
      </c>
    </row>
    <row r="31" spans="1:7" ht="12.75" customHeight="1" x14ac:dyDescent="0.2">
      <c r="A31" t="s">
        <v>380</v>
      </c>
      <c r="C31" t="s">
        <v>381</v>
      </c>
      <c r="D31" t="s">
        <v>394</v>
      </c>
    </row>
    <row r="34" spans="1:4" ht="12.75" customHeight="1" x14ac:dyDescent="0.2">
      <c r="A34" t="s">
        <v>382</v>
      </c>
      <c r="C34" t="s">
        <v>381</v>
      </c>
      <c r="D34" s="53" t="s">
        <v>407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355</v>
      </c>
      <c r="B1" t="s">
        <v>28</v>
      </c>
    </row>
    <row r="2" spans="1:2" x14ac:dyDescent="0.2">
      <c r="A2" t="s">
        <v>356</v>
      </c>
      <c r="B2" t="s">
        <v>357</v>
      </c>
    </row>
    <row r="3" spans="1:2" x14ac:dyDescent="0.2">
      <c r="A3" t="s">
        <v>358</v>
      </c>
      <c r="B3" t="s">
        <v>5</v>
      </c>
    </row>
    <row r="4" spans="1:2" x14ac:dyDescent="0.2">
      <c r="A4" t="s">
        <v>359</v>
      </c>
      <c r="B4" t="s">
        <v>360</v>
      </c>
    </row>
    <row r="5" spans="1:2" x14ac:dyDescent="0.2">
      <c r="A5" t="s">
        <v>361</v>
      </c>
      <c r="B5" t="s">
        <v>362</v>
      </c>
    </row>
    <row r="6" spans="1:2" x14ac:dyDescent="0.2">
      <c r="A6" t="s">
        <v>363</v>
      </c>
      <c r="B6" t="s">
        <v>364</v>
      </c>
    </row>
    <row r="7" spans="1:2" x14ac:dyDescent="0.2">
      <c r="A7" t="s">
        <v>365</v>
      </c>
      <c r="B7" t="s">
        <v>364</v>
      </c>
    </row>
    <row r="8" spans="1:2" x14ac:dyDescent="0.2">
      <c r="A8" t="s">
        <v>366</v>
      </c>
      <c r="B8" t="s">
        <v>367</v>
      </c>
    </row>
    <row r="9" spans="1:2" x14ac:dyDescent="0.2">
      <c r="A9" t="s">
        <v>368</v>
      </c>
      <c r="B9" t="s">
        <v>369</v>
      </c>
    </row>
    <row r="10" spans="1:2" x14ac:dyDescent="0.2">
      <c r="A10" t="s">
        <v>370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2021-12-14T07:19:06Z</cp:lastPrinted>
  <dcterms:created xsi:type="dcterms:W3CDTF">2018-12-29T10:26:12Z</dcterms:created>
  <dcterms:modified xsi:type="dcterms:W3CDTF">2022-03-29T16:25:57Z</dcterms:modified>
</cp:coreProperties>
</file>